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defaultThemeVersion="124226"/>
  <mc:AlternateContent xmlns:mc="http://schemas.openxmlformats.org/markup-compatibility/2006">
    <mc:Choice Requires="x15">
      <x15ac:absPath xmlns:x15ac="http://schemas.microsoft.com/office/spreadsheetml/2010/11/ac" url="https://comunidaddemurcia.sharepoint.com/sites/ITREM_Empresas/Documentos compartidos/General/compartido/Instancias empresas turísticas/INSTANCIAS SUBIDAS AL PROGRAMA IGES/"/>
    </mc:Choice>
  </mc:AlternateContent>
  <xr:revisionPtr revIDLastSave="45" documentId="13_ncr:1_{36E198F1-A8A0-4A2D-84DF-B752AFA2389F}" xr6:coauthVersionLast="47" xr6:coauthVersionMax="47" xr10:uidLastSave="{13E14B25-86F1-4880-954E-46245F09BE76}"/>
  <bookViews>
    <workbookView xWindow="-120" yWindow="-120" windowWidth="29040" windowHeight="15720" xr2:uid="{00000000-000D-0000-FFFF-FFFF00000000}"/>
  </bookViews>
  <sheets>
    <sheet name="ENUMERACION CASAS RURALES" sheetId="4" r:id="rId1"/>
    <sheet name="Datos" sheetId="5" state="hidden" r:id="rId2"/>
    <sheet name="CP" sheetId="6" state="hidden" r:id="rId3"/>
  </sheets>
  <definedNames>
    <definedName name="ABANILLA" localSheetId="1">Datos!$D$2:$D$25</definedName>
    <definedName name="ABANILLA">Datos!$D$2:$D$25</definedName>
    <definedName name="ABARAN" localSheetId="1">Datos!$D$26:$D$35</definedName>
    <definedName name="ABARAN">Datos!$D$26:$D$35</definedName>
    <definedName name="AGUILAS" localSheetId="1">Datos!$D$36:$D$71</definedName>
    <definedName name="AGUILAS">Datos!$D$36:$D$71</definedName>
    <definedName name="ALBUDEITE">Datos!$D$72:$D$73</definedName>
    <definedName name="ALCANTARILLA">Datos!$D$74:$D$76</definedName>
    <definedName name="ALEDO">Datos!$D$77:$D$83</definedName>
    <definedName name="ALGUAZAS">Datos!$D$84:$D$100</definedName>
    <definedName name="ALHAMA_DE_MURCIA">Datos!$D$101:$D$131</definedName>
    <definedName name="ARCHENA">Datos!$D$132:$D$134</definedName>
    <definedName name="BENIEL">Datos!$D$135:$D$140</definedName>
    <definedName name="BLANCA">Datos!$D$141:$D$149</definedName>
    <definedName name="BULLAS">Datos!$D$150:$D$159</definedName>
    <definedName name="CALASPARRA">Datos!$D$160:$D$185</definedName>
    <definedName name="CAMPOS_DEL_RIO">Datos!$D$186:$D$192</definedName>
    <definedName name="CARAVACA">Datos!$D$193:$D$212</definedName>
    <definedName name="CARTAGENA">Datos!$D$213:$D$362</definedName>
    <definedName name="CATEGORIA">Datos!$H$2:$H$7</definedName>
    <definedName name="CEHEGIN">Datos!$D$363:$D$377</definedName>
    <definedName name="CEUTI">Datos!$D$378:$D$396</definedName>
    <definedName name="FORTUNA">Datos!$D$397:$D$413</definedName>
    <definedName name="FUENTE_ALAMO">Datos!$D$414:$D$431</definedName>
    <definedName name="JUMILLA">Datos!$D$432:$D$446</definedName>
    <definedName name="LA_UNION">Datos!$D$1041:$D$1048</definedName>
    <definedName name="LAS_TORRES_DE_COTILLAS">Datos!$D$987:$D$1007</definedName>
    <definedName name="LIBRILLA">Datos!$D$447:$D$458</definedName>
    <definedName name="LORCA">Datos!$D$459:$D$628</definedName>
    <definedName name="LORQUI">Datos!$D$629:$D$632</definedName>
    <definedName name="LOS_ALCAZARES">Datos!$D$1066:$D$1070</definedName>
    <definedName name="MAZARRON">Datos!$D$633:$D$648</definedName>
    <definedName name="MOLINA_DE_SEGURA">Datos!$D$649:$D$664</definedName>
    <definedName name="MORATALLA">Datos!$D$665:$D$752</definedName>
    <definedName name="MULA">Datos!$D$753:$D$768</definedName>
    <definedName name="MUNICIPIOS">Datos!$A$1:$A$47</definedName>
    <definedName name="MURCIA">Datos!$D$769:$D$905</definedName>
    <definedName name="OJOS">Datos!$D$906:$D$912</definedName>
    <definedName name="PEDANIA">Datos!$D$1</definedName>
    <definedName name="PLIEGO">Datos!$D$913:$D$914</definedName>
    <definedName name="PUERTO_LUMBRERAS">Datos!$D$915:$D$923</definedName>
    <definedName name="RICOTE">Datos!$D$924:$D$942</definedName>
    <definedName name="SAN_JAVIER">Datos!$D$943:$D$955</definedName>
    <definedName name="SAN_PEDRO_DEL_PINATAR">Datos!$D$956:$D$974</definedName>
    <definedName name="SANTOMERA">Datos!$D$1061:$D$1065</definedName>
    <definedName name="TIPO_VIA">Datos!$I$8:$I$79</definedName>
    <definedName name="_xlnm.Print_Titles" localSheetId="0">'ENUMERACION CASAS RURALES'!$1:$19</definedName>
    <definedName name="TORRE_PACHECO">Datos!$D$975:$D$986</definedName>
    <definedName name="TOTANA">Datos!$D$1008:$D$1032</definedName>
    <definedName name="ULEA">Datos!$D$1033:$D$1040</definedName>
    <definedName name="VIA_CODIGO">Datos!$I$8:$J$79</definedName>
    <definedName name="VILLANUEVA_DEL_RIO_SEGURA">Datos!$D$1049:$D$1055</definedName>
    <definedName name="YECLA">Datos!$D$1056:$D$1060</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5" i="4" l="1"/>
  <c r="B15" i="4"/>
  <c r="AF100" i="4" l="1"/>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F25" i="4"/>
  <c r="AF24" i="4"/>
  <c r="AF23" i="4"/>
  <c r="AF22" i="4"/>
  <c r="AF21" i="4"/>
  <c r="AF20"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Z25" i="4"/>
  <c r="Z24" i="4"/>
  <c r="Z23" i="4"/>
  <c r="Z22" i="4"/>
  <c r="Z21" i="4"/>
  <c r="Z20"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BT104" i="4"/>
  <c r="BT103" i="4"/>
  <c r="BT102" i="4"/>
  <c r="BU100" i="4"/>
  <c r="BV100" i="4" s="1"/>
  <c r="BU99" i="4"/>
  <c r="BV99" i="4" s="1"/>
  <c r="BU98" i="4"/>
  <c r="BV98" i="4" s="1"/>
  <c r="BU97" i="4"/>
  <c r="BV97" i="4" s="1"/>
  <c r="BU96" i="4"/>
  <c r="BV96" i="4" s="1"/>
  <c r="BU95" i="4"/>
  <c r="BV95" i="4" s="1"/>
  <c r="BU94" i="4"/>
  <c r="BV94" i="4" s="1"/>
  <c r="BU93" i="4"/>
  <c r="BV93" i="4" s="1"/>
  <c r="BU92" i="4"/>
  <c r="BV92" i="4" s="1"/>
  <c r="BU91" i="4"/>
  <c r="BV91" i="4" s="1"/>
  <c r="BU90" i="4"/>
  <c r="BV90" i="4" s="1"/>
  <c r="BU89" i="4"/>
  <c r="BV89" i="4" s="1"/>
  <c r="BU88" i="4"/>
  <c r="BV88" i="4" s="1"/>
  <c r="BU87" i="4"/>
  <c r="BV87" i="4" s="1"/>
  <c r="BU86" i="4"/>
  <c r="BV86" i="4" s="1"/>
  <c r="BU85" i="4"/>
  <c r="BV85" i="4" s="1"/>
  <c r="BU84" i="4"/>
  <c r="BV84" i="4" s="1"/>
  <c r="BU83" i="4"/>
  <c r="BV83" i="4" s="1"/>
  <c r="BU82" i="4"/>
  <c r="BV82" i="4" s="1"/>
  <c r="BU81" i="4"/>
  <c r="BV81" i="4" s="1"/>
  <c r="BU80" i="4"/>
  <c r="BV80" i="4" s="1"/>
  <c r="BU79" i="4"/>
  <c r="BV79" i="4" s="1"/>
  <c r="BU78" i="4"/>
  <c r="BV78" i="4" s="1"/>
  <c r="BU77" i="4"/>
  <c r="BV77" i="4" s="1"/>
  <c r="BU76" i="4"/>
  <c r="BV76" i="4" s="1"/>
  <c r="BU75" i="4"/>
  <c r="BV75" i="4" s="1"/>
  <c r="BU74" i="4"/>
  <c r="BV74" i="4" s="1"/>
  <c r="BU73" i="4"/>
  <c r="BV73" i="4" s="1"/>
  <c r="BU72" i="4"/>
  <c r="BV72" i="4" s="1"/>
  <c r="BU71" i="4"/>
  <c r="BV71" i="4" s="1"/>
  <c r="BU70" i="4"/>
  <c r="BV70" i="4" s="1"/>
  <c r="BU69" i="4"/>
  <c r="BV69" i="4" s="1"/>
  <c r="BU68" i="4"/>
  <c r="BV68" i="4" s="1"/>
  <c r="BU67" i="4"/>
  <c r="BV67" i="4" s="1"/>
  <c r="BU66" i="4"/>
  <c r="BV66" i="4" s="1"/>
  <c r="BU65" i="4"/>
  <c r="BV65" i="4" s="1"/>
  <c r="BU64" i="4"/>
  <c r="BV64" i="4" s="1"/>
  <c r="BU63" i="4"/>
  <c r="BV63" i="4" s="1"/>
  <c r="BU62" i="4"/>
  <c r="BV62" i="4" s="1"/>
  <c r="BU61" i="4"/>
  <c r="BV61" i="4" s="1"/>
  <c r="BU60" i="4"/>
  <c r="BV60" i="4" s="1"/>
  <c r="BU59" i="4"/>
  <c r="BV59" i="4" s="1"/>
  <c r="BU58" i="4"/>
  <c r="BV58" i="4" s="1"/>
  <c r="BU57" i="4"/>
  <c r="BV57" i="4" s="1"/>
  <c r="BU56" i="4"/>
  <c r="BV56" i="4" s="1"/>
  <c r="BU55" i="4"/>
  <c r="BV55" i="4" s="1"/>
  <c r="BU54" i="4"/>
  <c r="BV54" i="4" s="1"/>
  <c r="BU53" i="4"/>
  <c r="BV53" i="4" s="1"/>
  <c r="BU52" i="4"/>
  <c r="BV52" i="4" s="1"/>
  <c r="BU51" i="4"/>
  <c r="BV51" i="4" s="1"/>
  <c r="BU50" i="4"/>
  <c r="BV50" i="4" s="1"/>
  <c r="BU49" i="4"/>
  <c r="BV49" i="4" s="1"/>
  <c r="BU48" i="4"/>
  <c r="BV48" i="4" s="1"/>
  <c r="BU47" i="4"/>
  <c r="BV47" i="4" s="1"/>
  <c r="BU46" i="4"/>
  <c r="BV46" i="4" s="1"/>
  <c r="BU45" i="4"/>
  <c r="BV45" i="4" s="1"/>
  <c r="BU44" i="4"/>
  <c r="BV44" i="4" s="1"/>
  <c r="BU43" i="4"/>
  <c r="BV43" i="4" s="1"/>
  <c r="BU42" i="4"/>
  <c r="BV42" i="4" s="1"/>
  <c r="BU41" i="4"/>
  <c r="BV41" i="4" s="1"/>
  <c r="BU40" i="4"/>
  <c r="BV40" i="4" s="1"/>
  <c r="BU39" i="4"/>
  <c r="BV39" i="4" s="1"/>
  <c r="BU38" i="4"/>
  <c r="BV38" i="4" s="1"/>
  <c r="BU37" i="4"/>
  <c r="BV37" i="4" s="1"/>
  <c r="BU36" i="4"/>
  <c r="BV36" i="4" s="1"/>
  <c r="BU35" i="4"/>
  <c r="BV35" i="4" s="1"/>
  <c r="BV34" i="4"/>
  <c r="BU34" i="4"/>
  <c r="BU33" i="4"/>
  <c r="BV33" i="4" s="1"/>
  <c r="BU32" i="4"/>
  <c r="BV32" i="4" s="1"/>
  <c r="BU31" i="4"/>
  <c r="BV31" i="4" s="1"/>
  <c r="BU30" i="4"/>
  <c r="BV30" i="4" s="1"/>
  <c r="BU29" i="4"/>
  <c r="BV29" i="4" s="1"/>
  <c r="BU28" i="4"/>
  <c r="BV28" i="4" s="1"/>
  <c r="BU27" i="4"/>
  <c r="BV27" i="4" s="1"/>
  <c r="BU26" i="4"/>
  <c r="BV26" i="4" s="1"/>
  <c r="BU25" i="4"/>
  <c r="BV25" i="4" s="1"/>
  <c r="BU24" i="4"/>
  <c r="BV24" i="4" s="1"/>
  <c r="BU23" i="4"/>
  <c r="BV23" i="4" s="1"/>
  <c r="BU22" i="4"/>
  <c r="BV22" i="4" s="1"/>
  <c r="BU21" i="4"/>
  <c r="BV21" i="4" s="1"/>
  <c r="BU20" i="4"/>
  <c r="BV20" i="4" s="1"/>
  <c r="BP104" i="4"/>
  <c r="BP103" i="4"/>
  <c r="BP102" i="4"/>
  <c r="BQ100" i="4"/>
  <c r="BR100" i="4" s="1"/>
  <c r="BQ99" i="4"/>
  <c r="BR99" i="4" s="1"/>
  <c r="BQ98" i="4"/>
  <c r="BR98" i="4" s="1"/>
  <c r="BQ97" i="4"/>
  <c r="BR97" i="4" s="1"/>
  <c r="BQ96" i="4"/>
  <c r="BR96" i="4" s="1"/>
  <c r="BQ95" i="4"/>
  <c r="BR95" i="4" s="1"/>
  <c r="BQ94" i="4"/>
  <c r="BR94" i="4" s="1"/>
  <c r="BQ93" i="4"/>
  <c r="BR93" i="4" s="1"/>
  <c r="BQ92" i="4"/>
  <c r="BR92" i="4" s="1"/>
  <c r="BQ91" i="4"/>
  <c r="BR91" i="4" s="1"/>
  <c r="BQ90" i="4"/>
  <c r="BR90" i="4" s="1"/>
  <c r="BQ89" i="4"/>
  <c r="BR89" i="4" s="1"/>
  <c r="BQ88" i="4"/>
  <c r="BR88" i="4" s="1"/>
  <c r="BQ87" i="4"/>
  <c r="BR87" i="4" s="1"/>
  <c r="BQ86" i="4"/>
  <c r="BR86" i="4" s="1"/>
  <c r="BQ85" i="4"/>
  <c r="BR85" i="4" s="1"/>
  <c r="BQ84" i="4"/>
  <c r="BR84" i="4" s="1"/>
  <c r="BQ83" i="4"/>
  <c r="BR83" i="4" s="1"/>
  <c r="BQ82" i="4"/>
  <c r="BR82" i="4" s="1"/>
  <c r="BQ81" i="4"/>
  <c r="BR81" i="4" s="1"/>
  <c r="BQ80" i="4"/>
  <c r="BR80" i="4" s="1"/>
  <c r="BQ79" i="4"/>
  <c r="BR79" i="4" s="1"/>
  <c r="BQ78" i="4"/>
  <c r="BR78" i="4" s="1"/>
  <c r="BQ77" i="4"/>
  <c r="BR77" i="4" s="1"/>
  <c r="BQ76" i="4"/>
  <c r="BR76" i="4" s="1"/>
  <c r="BQ75" i="4"/>
  <c r="BR75" i="4" s="1"/>
  <c r="BQ74" i="4"/>
  <c r="BR74" i="4" s="1"/>
  <c r="BQ73" i="4"/>
  <c r="BR73" i="4" s="1"/>
  <c r="BQ72" i="4"/>
  <c r="BR72" i="4" s="1"/>
  <c r="BQ71" i="4"/>
  <c r="BR71" i="4" s="1"/>
  <c r="BQ70" i="4"/>
  <c r="BR70" i="4" s="1"/>
  <c r="BQ69" i="4"/>
  <c r="BR69" i="4" s="1"/>
  <c r="BQ68" i="4"/>
  <c r="BR68" i="4" s="1"/>
  <c r="BQ67" i="4"/>
  <c r="BR67" i="4" s="1"/>
  <c r="BQ66" i="4"/>
  <c r="BR66" i="4" s="1"/>
  <c r="BQ65" i="4"/>
  <c r="BR65" i="4" s="1"/>
  <c r="BQ64" i="4"/>
  <c r="BR64" i="4" s="1"/>
  <c r="BQ63" i="4"/>
  <c r="BR63" i="4" s="1"/>
  <c r="BQ62" i="4"/>
  <c r="BR62" i="4" s="1"/>
  <c r="BQ61" i="4"/>
  <c r="BR61" i="4" s="1"/>
  <c r="BQ60" i="4"/>
  <c r="BR60" i="4" s="1"/>
  <c r="BQ59" i="4"/>
  <c r="BR59" i="4" s="1"/>
  <c r="BQ58" i="4"/>
  <c r="BR58" i="4" s="1"/>
  <c r="BQ57" i="4"/>
  <c r="BR57" i="4" s="1"/>
  <c r="BQ56" i="4"/>
  <c r="BR56" i="4" s="1"/>
  <c r="BQ55" i="4"/>
  <c r="BR55" i="4" s="1"/>
  <c r="BQ54" i="4"/>
  <c r="BR54" i="4" s="1"/>
  <c r="BQ53" i="4"/>
  <c r="BR53" i="4" s="1"/>
  <c r="BQ52" i="4"/>
  <c r="BR52" i="4" s="1"/>
  <c r="BQ51" i="4"/>
  <c r="BR51" i="4" s="1"/>
  <c r="BQ50" i="4"/>
  <c r="BR50" i="4" s="1"/>
  <c r="BQ49" i="4"/>
  <c r="BR49" i="4" s="1"/>
  <c r="BQ48" i="4"/>
  <c r="BR48" i="4" s="1"/>
  <c r="BQ47" i="4"/>
  <c r="BR47" i="4" s="1"/>
  <c r="BQ46" i="4"/>
  <c r="BR46" i="4" s="1"/>
  <c r="BQ45" i="4"/>
  <c r="BR45" i="4" s="1"/>
  <c r="BQ44" i="4"/>
  <c r="BR44" i="4" s="1"/>
  <c r="BQ43" i="4"/>
  <c r="BR43" i="4" s="1"/>
  <c r="BQ42" i="4"/>
  <c r="BR42" i="4" s="1"/>
  <c r="BQ41" i="4"/>
  <c r="BR41" i="4" s="1"/>
  <c r="BQ40" i="4"/>
  <c r="BR40" i="4" s="1"/>
  <c r="BQ39" i="4"/>
  <c r="BR39" i="4" s="1"/>
  <c r="BQ38" i="4"/>
  <c r="BR38" i="4" s="1"/>
  <c r="BQ37" i="4"/>
  <c r="BR37" i="4" s="1"/>
  <c r="BQ36" i="4"/>
  <c r="BR36" i="4" s="1"/>
  <c r="BQ35" i="4"/>
  <c r="BR35" i="4" s="1"/>
  <c r="BQ34" i="4"/>
  <c r="BR34" i="4" s="1"/>
  <c r="BQ33" i="4"/>
  <c r="BR33" i="4" s="1"/>
  <c r="BQ32" i="4"/>
  <c r="BR32" i="4" s="1"/>
  <c r="BQ31" i="4"/>
  <c r="BR31" i="4" s="1"/>
  <c r="BQ30" i="4"/>
  <c r="BR30" i="4" s="1"/>
  <c r="BQ29" i="4"/>
  <c r="BR29" i="4" s="1"/>
  <c r="BQ28" i="4"/>
  <c r="BR28" i="4" s="1"/>
  <c r="BQ27" i="4"/>
  <c r="BR27" i="4" s="1"/>
  <c r="BQ26" i="4"/>
  <c r="BR26" i="4" s="1"/>
  <c r="BQ25" i="4"/>
  <c r="BR25" i="4" s="1"/>
  <c r="BR24" i="4"/>
  <c r="BQ24" i="4"/>
  <c r="BQ23" i="4"/>
  <c r="BR23" i="4" s="1"/>
  <c r="BQ22" i="4"/>
  <c r="BR22" i="4" s="1"/>
  <c r="BQ21" i="4"/>
  <c r="BR21" i="4" s="1"/>
  <c r="BQ20" i="4"/>
  <c r="BR20" i="4" s="1"/>
  <c r="BL104" i="4"/>
  <c r="BL103" i="4"/>
  <c r="BL102" i="4"/>
  <c r="BM100" i="4"/>
  <c r="BN100" i="4" s="1"/>
  <c r="BM99" i="4"/>
  <c r="BN99" i="4" s="1"/>
  <c r="BM98" i="4"/>
  <c r="BN98" i="4" s="1"/>
  <c r="BM97" i="4"/>
  <c r="BN97" i="4" s="1"/>
  <c r="BM96" i="4"/>
  <c r="BN96" i="4" s="1"/>
  <c r="BM95" i="4"/>
  <c r="BN95" i="4" s="1"/>
  <c r="BM94" i="4"/>
  <c r="BN94" i="4" s="1"/>
  <c r="BM93" i="4"/>
  <c r="BN93" i="4" s="1"/>
  <c r="BM92" i="4"/>
  <c r="BN92" i="4" s="1"/>
  <c r="BM91" i="4"/>
  <c r="BN91" i="4" s="1"/>
  <c r="BM90" i="4"/>
  <c r="BN90" i="4" s="1"/>
  <c r="BM89" i="4"/>
  <c r="BN89" i="4" s="1"/>
  <c r="BM88" i="4"/>
  <c r="BN88" i="4" s="1"/>
  <c r="BM87" i="4"/>
  <c r="BN87" i="4" s="1"/>
  <c r="BM86" i="4"/>
  <c r="BN86" i="4" s="1"/>
  <c r="BM85" i="4"/>
  <c r="BN85" i="4" s="1"/>
  <c r="BM84" i="4"/>
  <c r="BN84" i="4" s="1"/>
  <c r="BM83" i="4"/>
  <c r="BN83" i="4" s="1"/>
  <c r="BM82" i="4"/>
  <c r="BN82" i="4" s="1"/>
  <c r="BM81" i="4"/>
  <c r="BN81" i="4" s="1"/>
  <c r="BM80" i="4"/>
  <c r="BN80" i="4" s="1"/>
  <c r="BM79" i="4"/>
  <c r="BN79" i="4" s="1"/>
  <c r="BM78" i="4"/>
  <c r="BN78" i="4" s="1"/>
  <c r="BM77" i="4"/>
  <c r="BN77" i="4" s="1"/>
  <c r="BM76" i="4"/>
  <c r="BN76" i="4" s="1"/>
  <c r="BM75" i="4"/>
  <c r="BN75" i="4" s="1"/>
  <c r="BM74" i="4"/>
  <c r="BN74" i="4" s="1"/>
  <c r="BM73" i="4"/>
  <c r="BN73" i="4" s="1"/>
  <c r="BM72" i="4"/>
  <c r="BN72" i="4" s="1"/>
  <c r="BM71" i="4"/>
  <c r="BN71" i="4" s="1"/>
  <c r="BM70" i="4"/>
  <c r="BN70" i="4" s="1"/>
  <c r="BM69" i="4"/>
  <c r="BN69" i="4" s="1"/>
  <c r="BM68" i="4"/>
  <c r="BN68" i="4" s="1"/>
  <c r="BM67" i="4"/>
  <c r="BN67" i="4" s="1"/>
  <c r="BM66" i="4"/>
  <c r="BN66" i="4" s="1"/>
  <c r="BM65" i="4"/>
  <c r="BN65" i="4" s="1"/>
  <c r="BM64" i="4"/>
  <c r="BN64" i="4" s="1"/>
  <c r="BM63" i="4"/>
  <c r="BN63" i="4" s="1"/>
  <c r="BM62" i="4"/>
  <c r="BN62" i="4" s="1"/>
  <c r="BM61" i="4"/>
  <c r="BN61" i="4" s="1"/>
  <c r="BM60" i="4"/>
  <c r="BN60" i="4" s="1"/>
  <c r="BM59" i="4"/>
  <c r="BN59" i="4" s="1"/>
  <c r="BM58" i="4"/>
  <c r="BN58" i="4" s="1"/>
  <c r="BM57" i="4"/>
  <c r="BN57" i="4" s="1"/>
  <c r="BM56" i="4"/>
  <c r="BN56" i="4" s="1"/>
  <c r="BM55" i="4"/>
  <c r="BN55" i="4" s="1"/>
  <c r="BM54" i="4"/>
  <c r="BN54" i="4" s="1"/>
  <c r="BM53" i="4"/>
  <c r="BN53" i="4" s="1"/>
  <c r="BM52" i="4"/>
  <c r="BN52" i="4" s="1"/>
  <c r="BM51" i="4"/>
  <c r="BN51" i="4" s="1"/>
  <c r="BM50" i="4"/>
  <c r="BN50" i="4" s="1"/>
  <c r="BM49" i="4"/>
  <c r="BN49" i="4" s="1"/>
  <c r="BM48" i="4"/>
  <c r="BN48" i="4" s="1"/>
  <c r="BM47" i="4"/>
  <c r="BN47" i="4" s="1"/>
  <c r="BM46" i="4"/>
  <c r="BN46" i="4" s="1"/>
  <c r="BM45" i="4"/>
  <c r="BN45" i="4" s="1"/>
  <c r="BM44" i="4"/>
  <c r="BN44" i="4" s="1"/>
  <c r="BM43" i="4"/>
  <c r="BN43" i="4" s="1"/>
  <c r="BM42" i="4"/>
  <c r="BN42" i="4" s="1"/>
  <c r="BM41" i="4"/>
  <c r="BN41" i="4" s="1"/>
  <c r="BM40" i="4"/>
  <c r="BN40" i="4" s="1"/>
  <c r="BM39" i="4"/>
  <c r="BN39" i="4" s="1"/>
  <c r="BM38" i="4"/>
  <c r="BN38" i="4" s="1"/>
  <c r="BM37" i="4"/>
  <c r="BN37" i="4" s="1"/>
  <c r="BM36" i="4"/>
  <c r="BN36" i="4" s="1"/>
  <c r="BM35" i="4"/>
  <c r="BN35" i="4" s="1"/>
  <c r="BM34" i="4"/>
  <c r="BN34" i="4" s="1"/>
  <c r="BM33" i="4"/>
  <c r="BN33" i="4" s="1"/>
  <c r="BM32" i="4"/>
  <c r="BN32" i="4" s="1"/>
  <c r="BM31" i="4"/>
  <c r="BN31" i="4" s="1"/>
  <c r="BM30" i="4"/>
  <c r="BN30" i="4" s="1"/>
  <c r="BM29" i="4"/>
  <c r="BN29" i="4" s="1"/>
  <c r="BM28" i="4"/>
  <c r="BN28" i="4" s="1"/>
  <c r="BM27" i="4"/>
  <c r="BN27" i="4" s="1"/>
  <c r="BM26" i="4"/>
  <c r="BN26" i="4" s="1"/>
  <c r="BM25" i="4"/>
  <c r="BN25" i="4" s="1"/>
  <c r="BM24" i="4"/>
  <c r="BN24" i="4" s="1"/>
  <c r="BM23" i="4"/>
  <c r="BN23" i="4" s="1"/>
  <c r="BM22" i="4"/>
  <c r="BN22" i="4" s="1"/>
  <c r="BM21" i="4"/>
  <c r="BN21" i="4" s="1"/>
  <c r="BM20" i="4"/>
  <c r="BN20" i="4" s="1"/>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2" i="5"/>
  <c r="J20" i="4"/>
  <c r="BV102" i="4" l="1"/>
  <c r="BR102" i="4"/>
  <c r="BN102" i="4"/>
  <c r="L6" i="4"/>
  <c r="P23" i="4" l="1"/>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P84" i="4"/>
  <c r="P85" i="4"/>
  <c r="P86" i="4"/>
  <c r="P87" i="4"/>
  <c r="P88" i="4"/>
  <c r="P89" i="4"/>
  <c r="P90" i="4"/>
  <c r="P91" i="4"/>
  <c r="P92" i="4"/>
  <c r="P93" i="4"/>
  <c r="P94" i="4"/>
  <c r="P95" i="4"/>
  <c r="P96" i="4"/>
  <c r="P97" i="4"/>
  <c r="P98" i="4"/>
  <c r="P99" i="4"/>
  <c r="P100"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R95" i="4"/>
  <c r="R96" i="4"/>
  <c r="R97" i="4"/>
  <c r="R98" i="4"/>
  <c r="R99" i="4"/>
  <c r="R100"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86" i="4"/>
  <c r="T87" i="4"/>
  <c r="T88" i="4"/>
  <c r="T89" i="4"/>
  <c r="T90" i="4"/>
  <c r="T91" i="4"/>
  <c r="T92" i="4"/>
  <c r="T93" i="4"/>
  <c r="T94" i="4"/>
  <c r="T95" i="4"/>
  <c r="T96" i="4"/>
  <c r="T97" i="4"/>
  <c r="T98" i="4"/>
  <c r="T99" i="4"/>
  <c r="T100"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54" i="4"/>
  <c r="V55" i="4"/>
  <c r="V56" i="4"/>
  <c r="V57" i="4"/>
  <c r="V58" i="4"/>
  <c r="V59" i="4"/>
  <c r="V60" i="4"/>
  <c r="V61" i="4"/>
  <c r="V62" i="4"/>
  <c r="V63" i="4"/>
  <c r="V64" i="4"/>
  <c r="V65" i="4"/>
  <c r="V66" i="4"/>
  <c r="V67" i="4"/>
  <c r="V68" i="4"/>
  <c r="V69" i="4"/>
  <c r="V70" i="4"/>
  <c r="V71" i="4"/>
  <c r="V72" i="4"/>
  <c r="V73" i="4"/>
  <c r="V74" i="4"/>
  <c r="V75" i="4"/>
  <c r="V76" i="4"/>
  <c r="V77" i="4"/>
  <c r="V78" i="4"/>
  <c r="V79" i="4"/>
  <c r="V80" i="4"/>
  <c r="V81" i="4"/>
  <c r="V82" i="4"/>
  <c r="V83" i="4"/>
  <c r="V84" i="4"/>
  <c r="V85" i="4"/>
  <c r="V86" i="4"/>
  <c r="V87" i="4"/>
  <c r="V88" i="4"/>
  <c r="V89" i="4"/>
  <c r="V90" i="4"/>
  <c r="V91" i="4"/>
  <c r="V92" i="4"/>
  <c r="V93" i="4"/>
  <c r="V94" i="4"/>
  <c r="V95" i="4"/>
  <c r="V96" i="4"/>
  <c r="V97" i="4"/>
  <c r="V98" i="4"/>
  <c r="V99" i="4"/>
  <c r="V100" i="4"/>
  <c r="AH23" i="4"/>
  <c r="AH24" i="4"/>
  <c r="AH25" i="4"/>
  <c r="AH26" i="4"/>
  <c r="AH27" i="4"/>
  <c r="AH28" i="4"/>
  <c r="AH29" i="4"/>
  <c r="AH30" i="4"/>
  <c r="AH31" i="4"/>
  <c r="AH32" i="4"/>
  <c r="AH33" i="4"/>
  <c r="AH34" i="4"/>
  <c r="AH35" i="4"/>
  <c r="AH36" i="4"/>
  <c r="AH37" i="4"/>
  <c r="AH38" i="4"/>
  <c r="AH39" i="4"/>
  <c r="AH40" i="4"/>
  <c r="AH41" i="4"/>
  <c r="AH42" i="4"/>
  <c r="AH43" i="4"/>
  <c r="AH44" i="4"/>
  <c r="AH45" i="4"/>
  <c r="AH46" i="4"/>
  <c r="AH47" i="4"/>
  <c r="AH48" i="4"/>
  <c r="AH49" i="4"/>
  <c r="AH50" i="4"/>
  <c r="AH51" i="4"/>
  <c r="AH52" i="4"/>
  <c r="AH53" i="4"/>
  <c r="AH54" i="4"/>
  <c r="AH55" i="4"/>
  <c r="AH56" i="4"/>
  <c r="AH57" i="4"/>
  <c r="AH58" i="4"/>
  <c r="AH59" i="4"/>
  <c r="AH60" i="4"/>
  <c r="AH61" i="4"/>
  <c r="AH62" i="4"/>
  <c r="AH63" i="4"/>
  <c r="AH64" i="4"/>
  <c r="AH65" i="4"/>
  <c r="AH66" i="4"/>
  <c r="AH67" i="4"/>
  <c r="AH68" i="4"/>
  <c r="AH69" i="4"/>
  <c r="AH70" i="4"/>
  <c r="AH71" i="4"/>
  <c r="AH72" i="4"/>
  <c r="AH73" i="4"/>
  <c r="AH74" i="4"/>
  <c r="AH75" i="4"/>
  <c r="AH76" i="4"/>
  <c r="AH77" i="4"/>
  <c r="AH78" i="4"/>
  <c r="AH79" i="4"/>
  <c r="AH80" i="4"/>
  <c r="AH81" i="4"/>
  <c r="AH82" i="4"/>
  <c r="AH83" i="4"/>
  <c r="AH84" i="4"/>
  <c r="AH85" i="4"/>
  <c r="AH86" i="4"/>
  <c r="AH87" i="4"/>
  <c r="AH88" i="4"/>
  <c r="AH89" i="4"/>
  <c r="AH90" i="4"/>
  <c r="AH91" i="4"/>
  <c r="AH92" i="4"/>
  <c r="AH93" i="4"/>
  <c r="AH94" i="4"/>
  <c r="AH95" i="4"/>
  <c r="AH96" i="4"/>
  <c r="AH97" i="4"/>
  <c r="AH98" i="4"/>
  <c r="AH99" i="4"/>
  <c r="AH100" i="4"/>
  <c r="AV114" i="4"/>
  <c r="AX114" i="4" s="1"/>
  <c r="BX104" i="4"/>
  <c r="BX103" i="4"/>
  <c r="BX102" i="4"/>
  <c r="BH104" i="4"/>
  <c r="BH103" i="4"/>
  <c r="BH102" i="4"/>
  <c r="BD104" i="4"/>
  <c r="BD103" i="4"/>
  <c r="BD102" i="4"/>
  <c r="E20" i="4" l="1"/>
  <c r="AI23" i="4"/>
  <c r="AI25" i="4"/>
  <c r="AI26" i="4"/>
  <c r="AI27" i="4"/>
  <c r="AI29" i="4"/>
  <c r="AI30" i="4"/>
  <c r="AI31" i="4"/>
  <c r="AI33" i="4"/>
  <c r="AI34" i="4"/>
  <c r="AI35" i="4"/>
  <c r="AI36" i="4"/>
  <c r="AI37" i="4"/>
  <c r="AI38" i="4"/>
  <c r="AI39" i="4"/>
  <c r="AI41" i="4"/>
  <c r="AI42" i="4"/>
  <c r="AI43" i="4"/>
  <c r="AI45" i="4"/>
  <c r="AI46" i="4"/>
  <c r="AI49" i="4"/>
  <c r="AI50" i="4"/>
  <c r="AI51" i="4"/>
  <c r="AI52" i="4"/>
  <c r="AI53" i="4"/>
  <c r="AI54" i="4"/>
  <c r="AI55" i="4"/>
  <c r="AI57" i="4"/>
  <c r="AI58" i="4"/>
  <c r="AI59" i="4"/>
  <c r="AI61" i="4"/>
  <c r="AI62" i="4"/>
  <c r="AI63" i="4"/>
  <c r="AI65" i="4"/>
  <c r="AI66" i="4"/>
  <c r="AI67" i="4"/>
  <c r="AI68" i="4"/>
  <c r="AI69" i="4"/>
  <c r="AI70" i="4"/>
  <c r="AI71" i="4"/>
  <c r="AI73" i="4"/>
  <c r="AI74" i="4"/>
  <c r="AI75" i="4"/>
  <c r="AI77" i="4"/>
  <c r="AI78" i="4"/>
  <c r="AI79" i="4"/>
  <c r="AI81" i="4"/>
  <c r="AI82" i="4"/>
  <c r="AI83" i="4"/>
  <c r="AI84" i="4"/>
  <c r="AI85" i="4"/>
  <c r="AI86" i="4"/>
  <c r="AI87" i="4"/>
  <c r="AI89" i="4"/>
  <c r="AI90" i="4"/>
  <c r="AI91" i="4"/>
  <c r="AI93" i="4"/>
  <c r="AI94" i="4"/>
  <c r="AI95" i="4"/>
  <c r="AI97" i="4"/>
  <c r="AI98" i="4"/>
  <c r="AI99" i="4"/>
  <c r="AI100" i="4"/>
  <c r="AI47" i="4"/>
  <c r="AJ21" i="4"/>
  <c r="AK21" i="4"/>
  <c r="AJ22" i="4"/>
  <c r="AK22" i="4"/>
  <c r="AJ23" i="4"/>
  <c r="AK23" i="4"/>
  <c r="AJ24" i="4"/>
  <c r="AK24" i="4"/>
  <c r="AJ25" i="4"/>
  <c r="AK25" i="4"/>
  <c r="AJ26" i="4"/>
  <c r="AK26" i="4"/>
  <c r="AJ27" i="4"/>
  <c r="AK27" i="4"/>
  <c r="AJ28" i="4"/>
  <c r="AK28" i="4"/>
  <c r="AJ29" i="4"/>
  <c r="AK29" i="4"/>
  <c r="AJ30" i="4"/>
  <c r="AK30" i="4"/>
  <c r="AJ31" i="4"/>
  <c r="AK31" i="4"/>
  <c r="AJ32" i="4"/>
  <c r="AK32" i="4"/>
  <c r="AJ33" i="4"/>
  <c r="AK33" i="4"/>
  <c r="AJ34" i="4"/>
  <c r="AK34" i="4"/>
  <c r="AJ35" i="4"/>
  <c r="AK35" i="4"/>
  <c r="AJ36" i="4"/>
  <c r="AK36" i="4"/>
  <c r="AJ37" i="4"/>
  <c r="AK37" i="4"/>
  <c r="AJ38" i="4"/>
  <c r="AK38" i="4"/>
  <c r="AJ39" i="4"/>
  <c r="AK39" i="4"/>
  <c r="AJ40" i="4"/>
  <c r="AK40" i="4"/>
  <c r="AJ41" i="4"/>
  <c r="AK41" i="4"/>
  <c r="AJ42" i="4"/>
  <c r="AK42" i="4"/>
  <c r="AJ43" i="4"/>
  <c r="AK43" i="4"/>
  <c r="AJ44" i="4"/>
  <c r="AK44" i="4"/>
  <c r="AJ45" i="4"/>
  <c r="AK45" i="4"/>
  <c r="AJ46" i="4"/>
  <c r="AK46" i="4"/>
  <c r="AJ47" i="4"/>
  <c r="AK47" i="4"/>
  <c r="AJ48" i="4"/>
  <c r="AK48" i="4"/>
  <c r="AJ49" i="4"/>
  <c r="AK49" i="4"/>
  <c r="AJ50" i="4"/>
  <c r="AK50" i="4"/>
  <c r="AJ51" i="4"/>
  <c r="AK51" i="4"/>
  <c r="AJ52" i="4"/>
  <c r="AK52" i="4"/>
  <c r="AJ53" i="4"/>
  <c r="AK53" i="4"/>
  <c r="AJ54" i="4"/>
  <c r="AK54" i="4"/>
  <c r="AJ55" i="4"/>
  <c r="AK55" i="4"/>
  <c r="AJ56" i="4"/>
  <c r="AK56" i="4"/>
  <c r="AJ57" i="4"/>
  <c r="AK57" i="4"/>
  <c r="AJ58" i="4"/>
  <c r="AK58" i="4"/>
  <c r="AJ59" i="4"/>
  <c r="AK59" i="4"/>
  <c r="AJ60" i="4"/>
  <c r="AK60" i="4"/>
  <c r="AJ61" i="4"/>
  <c r="AK61" i="4"/>
  <c r="AJ62" i="4"/>
  <c r="AK62" i="4"/>
  <c r="AJ63" i="4"/>
  <c r="AK63" i="4"/>
  <c r="AJ64" i="4"/>
  <c r="AK64" i="4"/>
  <c r="AJ65" i="4"/>
  <c r="AK65" i="4"/>
  <c r="AJ66" i="4"/>
  <c r="AK66" i="4"/>
  <c r="AJ67" i="4"/>
  <c r="AK67" i="4"/>
  <c r="AJ68" i="4"/>
  <c r="AK68" i="4"/>
  <c r="AJ69" i="4"/>
  <c r="AK69" i="4"/>
  <c r="AJ70" i="4"/>
  <c r="AK70" i="4"/>
  <c r="AJ71" i="4"/>
  <c r="AK71" i="4"/>
  <c r="AJ72" i="4"/>
  <c r="AK72" i="4"/>
  <c r="AJ73" i="4"/>
  <c r="AK73" i="4"/>
  <c r="AJ74" i="4"/>
  <c r="AK74" i="4"/>
  <c r="AJ75" i="4"/>
  <c r="AK75" i="4"/>
  <c r="AJ76" i="4"/>
  <c r="AK76" i="4"/>
  <c r="AJ77" i="4"/>
  <c r="AK77" i="4"/>
  <c r="AJ78" i="4"/>
  <c r="AK78" i="4"/>
  <c r="AJ79" i="4"/>
  <c r="AK79" i="4"/>
  <c r="AJ80" i="4"/>
  <c r="AK80" i="4"/>
  <c r="AJ81" i="4"/>
  <c r="AK81" i="4"/>
  <c r="AJ82" i="4"/>
  <c r="AK82" i="4"/>
  <c r="AJ83" i="4"/>
  <c r="AK83" i="4"/>
  <c r="AJ84" i="4"/>
  <c r="AK84" i="4"/>
  <c r="AJ85" i="4"/>
  <c r="AK85" i="4"/>
  <c r="AJ86" i="4"/>
  <c r="AK86" i="4"/>
  <c r="AJ87" i="4"/>
  <c r="AK87" i="4"/>
  <c r="AJ88" i="4"/>
  <c r="AK88" i="4"/>
  <c r="AJ89" i="4"/>
  <c r="AK89" i="4"/>
  <c r="AJ90" i="4"/>
  <c r="AK90" i="4"/>
  <c r="AJ91" i="4"/>
  <c r="AK91" i="4"/>
  <c r="AJ92" i="4"/>
  <c r="AK92" i="4"/>
  <c r="AJ93" i="4"/>
  <c r="AK93" i="4"/>
  <c r="AJ94" i="4"/>
  <c r="AK94" i="4"/>
  <c r="AJ95" i="4"/>
  <c r="AK95" i="4"/>
  <c r="AJ96" i="4"/>
  <c r="AK96" i="4"/>
  <c r="AJ97" i="4"/>
  <c r="AK97" i="4"/>
  <c r="AJ98" i="4"/>
  <c r="AK98" i="4"/>
  <c r="AJ99" i="4"/>
  <c r="AK99" i="4"/>
  <c r="AJ100" i="4"/>
  <c r="AK100" i="4"/>
  <c r="AO21" i="4"/>
  <c r="AO22" i="4"/>
  <c r="AO23" i="4"/>
  <c r="AO24" i="4"/>
  <c r="AO25" i="4"/>
  <c r="AO26" i="4"/>
  <c r="AO27" i="4"/>
  <c r="AO28" i="4"/>
  <c r="AO29" i="4"/>
  <c r="AO30" i="4"/>
  <c r="AO31" i="4"/>
  <c r="AO32" i="4"/>
  <c r="AO33" i="4"/>
  <c r="AO34" i="4"/>
  <c r="AO35" i="4"/>
  <c r="AO36" i="4"/>
  <c r="AO37" i="4"/>
  <c r="AO38" i="4"/>
  <c r="AO39" i="4"/>
  <c r="AO40" i="4"/>
  <c r="AO41" i="4"/>
  <c r="AO42" i="4"/>
  <c r="AO43" i="4"/>
  <c r="AO44" i="4"/>
  <c r="AO45" i="4"/>
  <c r="AO46" i="4"/>
  <c r="AO47" i="4"/>
  <c r="AO48" i="4"/>
  <c r="AO49" i="4"/>
  <c r="AO50" i="4"/>
  <c r="AO51" i="4"/>
  <c r="AO52" i="4"/>
  <c r="AO53" i="4"/>
  <c r="AO54" i="4"/>
  <c r="AO55" i="4"/>
  <c r="AO56" i="4"/>
  <c r="AO57" i="4"/>
  <c r="AO58" i="4"/>
  <c r="AO59" i="4"/>
  <c r="AO60" i="4"/>
  <c r="AO61" i="4"/>
  <c r="AO62" i="4"/>
  <c r="AO63" i="4"/>
  <c r="AO64" i="4"/>
  <c r="AO65" i="4"/>
  <c r="AO66" i="4"/>
  <c r="AP66" i="4" s="1"/>
  <c r="AO67" i="4"/>
  <c r="AP67" i="4" s="1"/>
  <c r="AO68" i="4"/>
  <c r="AP68" i="4" s="1"/>
  <c r="AO69" i="4"/>
  <c r="AP69" i="4" s="1"/>
  <c r="AO70" i="4"/>
  <c r="AP70" i="4" s="1"/>
  <c r="AO71" i="4"/>
  <c r="AP71" i="4" s="1"/>
  <c r="AO72" i="4"/>
  <c r="AP72" i="4" s="1"/>
  <c r="AO73" i="4"/>
  <c r="AP73" i="4" s="1"/>
  <c r="AO74" i="4"/>
  <c r="AP74" i="4" s="1"/>
  <c r="AO75" i="4"/>
  <c r="AP75" i="4" s="1"/>
  <c r="AO76" i="4"/>
  <c r="AP76" i="4" s="1"/>
  <c r="AO77" i="4"/>
  <c r="AP77" i="4" s="1"/>
  <c r="AO78" i="4"/>
  <c r="AP78" i="4" s="1"/>
  <c r="AO79" i="4"/>
  <c r="AP79" i="4" s="1"/>
  <c r="AO80" i="4"/>
  <c r="AP80" i="4" s="1"/>
  <c r="AO81" i="4"/>
  <c r="AP81" i="4" s="1"/>
  <c r="AO82" i="4"/>
  <c r="AP82" i="4" s="1"/>
  <c r="AO83" i="4"/>
  <c r="AP83" i="4" s="1"/>
  <c r="AO84" i="4"/>
  <c r="AP84" i="4" s="1"/>
  <c r="AO85" i="4"/>
  <c r="AP85" i="4" s="1"/>
  <c r="AO86" i="4"/>
  <c r="AP86" i="4" s="1"/>
  <c r="AO87" i="4"/>
  <c r="AP87" i="4" s="1"/>
  <c r="AO88" i="4"/>
  <c r="AP88" i="4" s="1"/>
  <c r="AO89" i="4"/>
  <c r="AP89" i="4" s="1"/>
  <c r="AO90" i="4"/>
  <c r="AP90" i="4" s="1"/>
  <c r="AO91" i="4"/>
  <c r="AP91" i="4" s="1"/>
  <c r="AO92" i="4"/>
  <c r="AP92" i="4" s="1"/>
  <c r="AO93" i="4"/>
  <c r="AP93" i="4" s="1"/>
  <c r="AO94" i="4"/>
  <c r="AP94" i="4" s="1"/>
  <c r="AO95" i="4"/>
  <c r="AP95" i="4" s="1"/>
  <c r="AO96" i="4"/>
  <c r="AP96" i="4" s="1"/>
  <c r="AO97" i="4"/>
  <c r="AP97" i="4" s="1"/>
  <c r="AO98" i="4"/>
  <c r="AP98" i="4" s="1"/>
  <c r="AO99" i="4"/>
  <c r="AP99" i="4" s="1"/>
  <c r="AO100" i="4"/>
  <c r="AP100" i="4" s="1"/>
  <c r="AS21" i="4"/>
  <c r="AT21" i="4" s="1"/>
  <c r="AS22" i="4"/>
  <c r="AT22" i="4" s="1"/>
  <c r="AS23" i="4"/>
  <c r="AT23" i="4" s="1"/>
  <c r="AS24" i="4"/>
  <c r="AT24" i="4" s="1"/>
  <c r="AS25" i="4"/>
  <c r="AT25" i="4" s="1"/>
  <c r="AS26" i="4"/>
  <c r="AT26" i="4" s="1"/>
  <c r="AS27" i="4"/>
  <c r="AT27" i="4" s="1"/>
  <c r="AS28" i="4"/>
  <c r="AT28" i="4" s="1"/>
  <c r="AS29" i="4"/>
  <c r="AT29" i="4" s="1"/>
  <c r="AS30" i="4"/>
  <c r="AT30" i="4" s="1"/>
  <c r="AS31" i="4"/>
  <c r="AT31" i="4" s="1"/>
  <c r="AS32" i="4"/>
  <c r="AT32" i="4" s="1"/>
  <c r="AS33" i="4"/>
  <c r="AT33" i="4" s="1"/>
  <c r="AS34" i="4"/>
  <c r="AT34" i="4" s="1"/>
  <c r="AS35" i="4"/>
  <c r="AT35" i="4" s="1"/>
  <c r="AS36" i="4"/>
  <c r="AT36" i="4" s="1"/>
  <c r="AS37" i="4"/>
  <c r="AT37" i="4" s="1"/>
  <c r="AS38" i="4"/>
  <c r="AT38" i="4" s="1"/>
  <c r="AS39" i="4"/>
  <c r="AT39" i="4" s="1"/>
  <c r="AS40" i="4"/>
  <c r="AT40" i="4" s="1"/>
  <c r="AS41" i="4"/>
  <c r="AT41" i="4" s="1"/>
  <c r="AS42" i="4"/>
  <c r="AT42" i="4" s="1"/>
  <c r="AS43" i="4"/>
  <c r="AT43" i="4" s="1"/>
  <c r="AS44" i="4"/>
  <c r="AT44" i="4" s="1"/>
  <c r="AS45" i="4"/>
  <c r="AT45" i="4" s="1"/>
  <c r="AS46" i="4"/>
  <c r="AT46" i="4" s="1"/>
  <c r="AS47" i="4"/>
  <c r="AT47" i="4" s="1"/>
  <c r="AS48" i="4"/>
  <c r="AT48" i="4" s="1"/>
  <c r="AS49" i="4"/>
  <c r="AT49" i="4" s="1"/>
  <c r="AS50" i="4"/>
  <c r="AT50" i="4" s="1"/>
  <c r="AS51" i="4"/>
  <c r="AT51" i="4" s="1"/>
  <c r="AS52" i="4"/>
  <c r="AT52" i="4" s="1"/>
  <c r="AS53" i="4"/>
  <c r="AT53" i="4" s="1"/>
  <c r="AS54" i="4"/>
  <c r="AT54" i="4" s="1"/>
  <c r="AS55" i="4"/>
  <c r="AT55" i="4" s="1"/>
  <c r="AS56" i="4"/>
  <c r="AT56" i="4" s="1"/>
  <c r="AS57" i="4"/>
  <c r="AT57" i="4" s="1"/>
  <c r="AS58" i="4"/>
  <c r="AT58" i="4" s="1"/>
  <c r="AS59" i="4"/>
  <c r="AT59" i="4" s="1"/>
  <c r="AS60" i="4"/>
  <c r="AT60" i="4" s="1"/>
  <c r="AS61" i="4"/>
  <c r="AT61" i="4" s="1"/>
  <c r="AS62" i="4"/>
  <c r="AT62" i="4" s="1"/>
  <c r="AS63" i="4"/>
  <c r="AT63" i="4" s="1"/>
  <c r="AS64" i="4"/>
  <c r="AT64" i="4" s="1"/>
  <c r="AS65" i="4"/>
  <c r="AT65" i="4" s="1"/>
  <c r="AS66" i="4"/>
  <c r="AT66" i="4" s="1"/>
  <c r="AS67" i="4"/>
  <c r="AT67" i="4" s="1"/>
  <c r="AS68" i="4"/>
  <c r="AT68" i="4" s="1"/>
  <c r="AS69" i="4"/>
  <c r="AT69" i="4" s="1"/>
  <c r="AS70" i="4"/>
  <c r="AT70" i="4" s="1"/>
  <c r="AS71" i="4"/>
  <c r="AT71" i="4" s="1"/>
  <c r="AS72" i="4"/>
  <c r="AT72" i="4" s="1"/>
  <c r="AS73" i="4"/>
  <c r="AT73" i="4" s="1"/>
  <c r="AS74" i="4"/>
  <c r="AT74" i="4" s="1"/>
  <c r="AS75" i="4"/>
  <c r="AT75" i="4" s="1"/>
  <c r="AS76" i="4"/>
  <c r="AT76" i="4" s="1"/>
  <c r="AS77" i="4"/>
  <c r="AT77" i="4" s="1"/>
  <c r="AS78" i="4"/>
  <c r="AT78" i="4" s="1"/>
  <c r="AS79" i="4"/>
  <c r="AT79" i="4" s="1"/>
  <c r="AS80" i="4"/>
  <c r="AT80" i="4" s="1"/>
  <c r="AS81" i="4"/>
  <c r="AT81" i="4" s="1"/>
  <c r="AS82" i="4"/>
  <c r="AT82" i="4" s="1"/>
  <c r="AS83" i="4"/>
  <c r="AT83" i="4" s="1"/>
  <c r="AS84" i="4"/>
  <c r="AT84" i="4" s="1"/>
  <c r="AS85" i="4"/>
  <c r="AT85" i="4" s="1"/>
  <c r="AS86" i="4"/>
  <c r="AT86" i="4" s="1"/>
  <c r="AS87" i="4"/>
  <c r="AT87" i="4" s="1"/>
  <c r="AS88" i="4"/>
  <c r="AT88" i="4" s="1"/>
  <c r="AS89" i="4"/>
  <c r="AT89" i="4" s="1"/>
  <c r="AS90" i="4"/>
  <c r="AT90" i="4" s="1"/>
  <c r="AS91" i="4"/>
  <c r="AT91" i="4" s="1"/>
  <c r="AS92" i="4"/>
  <c r="AT92" i="4" s="1"/>
  <c r="AS93" i="4"/>
  <c r="AT93" i="4" s="1"/>
  <c r="AS94" i="4"/>
  <c r="AT94" i="4" s="1"/>
  <c r="AS95" i="4"/>
  <c r="AT95" i="4" s="1"/>
  <c r="AS96" i="4"/>
  <c r="AT96" i="4" s="1"/>
  <c r="AS97" i="4"/>
  <c r="AT97" i="4" s="1"/>
  <c r="AS98" i="4"/>
  <c r="AT98" i="4" s="1"/>
  <c r="AS99" i="4"/>
  <c r="AT99" i="4" s="1"/>
  <c r="AS100" i="4"/>
  <c r="AT100" i="4" s="1"/>
  <c r="AZ104" i="4"/>
  <c r="AV104" i="4"/>
  <c r="AR104" i="4"/>
  <c r="AN104" i="4"/>
  <c r="AV112" i="4" s="1"/>
  <c r="AW21" i="4"/>
  <c r="AX21" i="4" s="1"/>
  <c r="AW22" i="4"/>
  <c r="AX22" i="4" s="1"/>
  <c r="AW23" i="4"/>
  <c r="AX23" i="4" s="1"/>
  <c r="AW24" i="4"/>
  <c r="AX24" i="4" s="1"/>
  <c r="AW25" i="4"/>
  <c r="AX25" i="4" s="1"/>
  <c r="AW26" i="4"/>
  <c r="AX26" i="4" s="1"/>
  <c r="AW27" i="4"/>
  <c r="AX27" i="4" s="1"/>
  <c r="AW28" i="4"/>
  <c r="AX28" i="4" s="1"/>
  <c r="AW29" i="4"/>
  <c r="AX29" i="4" s="1"/>
  <c r="AW30" i="4"/>
  <c r="AX30" i="4" s="1"/>
  <c r="AW31" i="4"/>
  <c r="AX31" i="4" s="1"/>
  <c r="AW32" i="4"/>
  <c r="AX32" i="4" s="1"/>
  <c r="AW33" i="4"/>
  <c r="AX33" i="4" s="1"/>
  <c r="AW34" i="4"/>
  <c r="AX34" i="4" s="1"/>
  <c r="AW35" i="4"/>
  <c r="AX35" i="4" s="1"/>
  <c r="AW36" i="4"/>
  <c r="AX36" i="4" s="1"/>
  <c r="AW37" i="4"/>
  <c r="AX37" i="4" s="1"/>
  <c r="AW38" i="4"/>
  <c r="AX38" i="4" s="1"/>
  <c r="AW39" i="4"/>
  <c r="AX39" i="4" s="1"/>
  <c r="AW40" i="4"/>
  <c r="AX40" i="4" s="1"/>
  <c r="AW41" i="4"/>
  <c r="AX41" i="4" s="1"/>
  <c r="AW42" i="4"/>
  <c r="AX42" i="4" s="1"/>
  <c r="AW43" i="4"/>
  <c r="AX43" i="4" s="1"/>
  <c r="AW44" i="4"/>
  <c r="AX44" i="4" s="1"/>
  <c r="AW45" i="4"/>
  <c r="AX45" i="4" s="1"/>
  <c r="AW46" i="4"/>
  <c r="AX46" i="4" s="1"/>
  <c r="AW47" i="4"/>
  <c r="AX47" i="4" s="1"/>
  <c r="AW48" i="4"/>
  <c r="AX48" i="4" s="1"/>
  <c r="AW49" i="4"/>
  <c r="AX49" i="4" s="1"/>
  <c r="AW50" i="4"/>
  <c r="AX50" i="4" s="1"/>
  <c r="AW51" i="4"/>
  <c r="AX51" i="4" s="1"/>
  <c r="AW52" i="4"/>
  <c r="AX52" i="4" s="1"/>
  <c r="AW53" i="4"/>
  <c r="AX53" i="4" s="1"/>
  <c r="AW54" i="4"/>
  <c r="AX54" i="4" s="1"/>
  <c r="AW55" i="4"/>
  <c r="AX55" i="4" s="1"/>
  <c r="AW56" i="4"/>
  <c r="AX56" i="4" s="1"/>
  <c r="AW57" i="4"/>
  <c r="AX57" i="4" s="1"/>
  <c r="AW58" i="4"/>
  <c r="AX58" i="4" s="1"/>
  <c r="AW59" i="4"/>
  <c r="AX59" i="4" s="1"/>
  <c r="AW60" i="4"/>
  <c r="AX60" i="4" s="1"/>
  <c r="AW61" i="4"/>
  <c r="AX61" i="4" s="1"/>
  <c r="AW62" i="4"/>
  <c r="AX62" i="4" s="1"/>
  <c r="AW63" i="4"/>
  <c r="AX63" i="4" s="1"/>
  <c r="AW64" i="4"/>
  <c r="AX64" i="4" s="1"/>
  <c r="AW65" i="4"/>
  <c r="AX65" i="4" s="1"/>
  <c r="AW66" i="4"/>
  <c r="AX66" i="4" s="1"/>
  <c r="AW67" i="4"/>
  <c r="AX67" i="4" s="1"/>
  <c r="AW68" i="4"/>
  <c r="AX68" i="4" s="1"/>
  <c r="AW69" i="4"/>
  <c r="AX69" i="4" s="1"/>
  <c r="AW70" i="4"/>
  <c r="AX70" i="4" s="1"/>
  <c r="AW71" i="4"/>
  <c r="AX71" i="4" s="1"/>
  <c r="AW72" i="4"/>
  <c r="AX72" i="4" s="1"/>
  <c r="AW73" i="4"/>
  <c r="AX73" i="4" s="1"/>
  <c r="AW74" i="4"/>
  <c r="AX74" i="4" s="1"/>
  <c r="AW75" i="4"/>
  <c r="AX75" i="4" s="1"/>
  <c r="AW76" i="4"/>
  <c r="AX76" i="4" s="1"/>
  <c r="AW77" i="4"/>
  <c r="AX77" i="4" s="1"/>
  <c r="AW78" i="4"/>
  <c r="AX78" i="4" s="1"/>
  <c r="AW79" i="4"/>
  <c r="AX79" i="4" s="1"/>
  <c r="AW80" i="4"/>
  <c r="AX80" i="4" s="1"/>
  <c r="AW81" i="4"/>
  <c r="AX81" i="4" s="1"/>
  <c r="AW82" i="4"/>
  <c r="AX82" i="4" s="1"/>
  <c r="AW83" i="4"/>
  <c r="AX83" i="4" s="1"/>
  <c r="AW84" i="4"/>
  <c r="AX84" i="4" s="1"/>
  <c r="AW85" i="4"/>
  <c r="AX85" i="4" s="1"/>
  <c r="AW86" i="4"/>
  <c r="AX86" i="4" s="1"/>
  <c r="AW87" i="4"/>
  <c r="AX87" i="4" s="1"/>
  <c r="AW88" i="4"/>
  <c r="AX88" i="4" s="1"/>
  <c r="AW89" i="4"/>
  <c r="AX89" i="4" s="1"/>
  <c r="AW90" i="4"/>
  <c r="AX90" i="4" s="1"/>
  <c r="AW91" i="4"/>
  <c r="AX91" i="4" s="1"/>
  <c r="AW92" i="4"/>
  <c r="AX92" i="4" s="1"/>
  <c r="AW93" i="4"/>
  <c r="AX93" i="4" s="1"/>
  <c r="AW94" i="4"/>
  <c r="AX94" i="4" s="1"/>
  <c r="AW95" i="4"/>
  <c r="AX95" i="4" s="1"/>
  <c r="AW96" i="4"/>
  <c r="AX96" i="4" s="1"/>
  <c r="AW97" i="4"/>
  <c r="AX97" i="4" s="1"/>
  <c r="AW98" i="4"/>
  <c r="AX98" i="4" s="1"/>
  <c r="AW99" i="4"/>
  <c r="AX99" i="4" s="1"/>
  <c r="AW100" i="4"/>
  <c r="AX100" i="4" s="1"/>
  <c r="BA21" i="4"/>
  <c r="BB21" i="4" s="1"/>
  <c r="BA22" i="4"/>
  <c r="BB22" i="4" s="1"/>
  <c r="BA23" i="4"/>
  <c r="BB23" i="4" s="1"/>
  <c r="BA24" i="4"/>
  <c r="BB24" i="4" s="1"/>
  <c r="BA25" i="4"/>
  <c r="BB25" i="4" s="1"/>
  <c r="BA26" i="4"/>
  <c r="BB26" i="4" s="1"/>
  <c r="BA27" i="4"/>
  <c r="BB27" i="4" s="1"/>
  <c r="BA28" i="4"/>
  <c r="BB28" i="4" s="1"/>
  <c r="BA29" i="4"/>
  <c r="BB29" i="4" s="1"/>
  <c r="BA30" i="4"/>
  <c r="BB30" i="4" s="1"/>
  <c r="BA31" i="4"/>
  <c r="BB31" i="4" s="1"/>
  <c r="BA32" i="4"/>
  <c r="BB32" i="4" s="1"/>
  <c r="BA33" i="4"/>
  <c r="BB33" i="4" s="1"/>
  <c r="BA34" i="4"/>
  <c r="BB34" i="4" s="1"/>
  <c r="BA35" i="4"/>
  <c r="BB35" i="4" s="1"/>
  <c r="BA36" i="4"/>
  <c r="BB36" i="4" s="1"/>
  <c r="BA37" i="4"/>
  <c r="BB37" i="4" s="1"/>
  <c r="BA38" i="4"/>
  <c r="BB38" i="4" s="1"/>
  <c r="BA39" i="4"/>
  <c r="BB39" i="4" s="1"/>
  <c r="BA40" i="4"/>
  <c r="BB40" i="4" s="1"/>
  <c r="BA41" i="4"/>
  <c r="BB41" i="4" s="1"/>
  <c r="BA42" i="4"/>
  <c r="BB42" i="4" s="1"/>
  <c r="BA43" i="4"/>
  <c r="BB43" i="4" s="1"/>
  <c r="BA44" i="4"/>
  <c r="BB44" i="4" s="1"/>
  <c r="BA45" i="4"/>
  <c r="BB45" i="4" s="1"/>
  <c r="BA46" i="4"/>
  <c r="BB46" i="4" s="1"/>
  <c r="BA47" i="4"/>
  <c r="BB47" i="4" s="1"/>
  <c r="BA48" i="4"/>
  <c r="BB48" i="4" s="1"/>
  <c r="BA49" i="4"/>
  <c r="BB49" i="4" s="1"/>
  <c r="BA50" i="4"/>
  <c r="BB50" i="4" s="1"/>
  <c r="BA51" i="4"/>
  <c r="BB51" i="4" s="1"/>
  <c r="BA52" i="4"/>
  <c r="BB52" i="4" s="1"/>
  <c r="BA53" i="4"/>
  <c r="BB53" i="4" s="1"/>
  <c r="BA54" i="4"/>
  <c r="BB54" i="4" s="1"/>
  <c r="BA55" i="4"/>
  <c r="BB55" i="4" s="1"/>
  <c r="BA56" i="4"/>
  <c r="BB56" i="4" s="1"/>
  <c r="BA57" i="4"/>
  <c r="BB57" i="4" s="1"/>
  <c r="BA58" i="4"/>
  <c r="BB58" i="4" s="1"/>
  <c r="BA59" i="4"/>
  <c r="BB59" i="4" s="1"/>
  <c r="BA60" i="4"/>
  <c r="BB60" i="4" s="1"/>
  <c r="BA61" i="4"/>
  <c r="BB61" i="4" s="1"/>
  <c r="BA62" i="4"/>
  <c r="BB62" i="4" s="1"/>
  <c r="BA63" i="4"/>
  <c r="BB63" i="4" s="1"/>
  <c r="BA64" i="4"/>
  <c r="BB64" i="4" s="1"/>
  <c r="BA65" i="4"/>
  <c r="BB65" i="4" s="1"/>
  <c r="BA66" i="4"/>
  <c r="BB66" i="4" s="1"/>
  <c r="BA67" i="4"/>
  <c r="BB67" i="4" s="1"/>
  <c r="BA68" i="4"/>
  <c r="BB68" i="4" s="1"/>
  <c r="BA69" i="4"/>
  <c r="BB69" i="4" s="1"/>
  <c r="BA70" i="4"/>
  <c r="BB70" i="4" s="1"/>
  <c r="BA71" i="4"/>
  <c r="BB71" i="4" s="1"/>
  <c r="BA72" i="4"/>
  <c r="BB72" i="4" s="1"/>
  <c r="BA73" i="4"/>
  <c r="BB73" i="4" s="1"/>
  <c r="BA74" i="4"/>
  <c r="BB74" i="4" s="1"/>
  <c r="BA75" i="4"/>
  <c r="BB75" i="4" s="1"/>
  <c r="BA76" i="4"/>
  <c r="BB76" i="4" s="1"/>
  <c r="BA77" i="4"/>
  <c r="BB77" i="4" s="1"/>
  <c r="BA78" i="4"/>
  <c r="BB78" i="4" s="1"/>
  <c r="BA79" i="4"/>
  <c r="BB79" i="4" s="1"/>
  <c r="BA80" i="4"/>
  <c r="BB80" i="4" s="1"/>
  <c r="BA81" i="4"/>
  <c r="BB81" i="4" s="1"/>
  <c r="BA82" i="4"/>
  <c r="BB82" i="4" s="1"/>
  <c r="BA83" i="4"/>
  <c r="BB83" i="4" s="1"/>
  <c r="BA84" i="4"/>
  <c r="BB84" i="4" s="1"/>
  <c r="BA85" i="4"/>
  <c r="BB85" i="4" s="1"/>
  <c r="BA86" i="4"/>
  <c r="BB86" i="4" s="1"/>
  <c r="BA87" i="4"/>
  <c r="BB87" i="4" s="1"/>
  <c r="BA88" i="4"/>
  <c r="BB88" i="4" s="1"/>
  <c r="BA89" i="4"/>
  <c r="BB89" i="4" s="1"/>
  <c r="BA90" i="4"/>
  <c r="BB90" i="4" s="1"/>
  <c r="BA91" i="4"/>
  <c r="BB91" i="4" s="1"/>
  <c r="BA92" i="4"/>
  <c r="BB92" i="4" s="1"/>
  <c r="BA93" i="4"/>
  <c r="BB93" i="4" s="1"/>
  <c r="BA94" i="4"/>
  <c r="BB94" i="4" s="1"/>
  <c r="BA95" i="4"/>
  <c r="BB95" i="4" s="1"/>
  <c r="BA96" i="4"/>
  <c r="BB96" i="4" s="1"/>
  <c r="BA97" i="4"/>
  <c r="BB97" i="4" s="1"/>
  <c r="BA98" i="4"/>
  <c r="BB98" i="4" s="1"/>
  <c r="BA99" i="4"/>
  <c r="BB99" i="4" s="1"/>
  <c r="BA100" i="4"/>
  <c r="BB100" i="4" s="1"/>
  <c r="BE21" i="4"/>
  <c r="BF21" i="4" s="1"/>
  <c r="BE22" i="4"/>
  <c r="BF22" i="4" s="1"/>
  <c r="BE23" i="4"/>
  <c r="BF23" i="4" s="1"/>
  <c r="BE24" i="4"/>
  <c r="BF24" i="4" s="1"/>
  <c r="BE25" i="4"/>
  <c r="BF25" i="4" s="1"/>
  <c r="BE26" i="4"/>
  <c r="BF26" i="4" s="1"/>
  <c r="BE27" i="4"/>
  <c r="BF27" i="4" s="1"/>
  <c r="BE28" i="4"/>
  <c r="BF28" i="4" s="1"/>
  <c r="BE29" i="4"/>
  <c r="BF29" i="4" s="1"/>
  <c r="BE30" i="4"/>
  <c r="BF30" i="4" s="1"/>
  <c r="BE31" i="4"/>
  <c r="BF31" i="4" s="1"/>
  <c r="BE32" i="4"/>
  <c r="BF32" i="4" s="1"/>
  <c r="BE33" i="4"/>
  <c r="BF33" i="4" s="1"/>
  <c r="BE34" i="4"/>
  <c r="BF34" i="4" s="1"/>
  <c r="BE35" i="4"/>
  <c r="BF35" i="4" s="1"/>
  <c r="BE36" i="4"/>
  <c r="BF36" i="4" s="1"/>
  <c r="BE37" i="4"/>
  <c r="BF37" i="4" s="1"/>
  <c r="BE38" i="4"/>
  <c r="BF38" i="4" s="1"/>
  <c r="BE39" i="4"/>
  <c r="BF39" i="4" s="1"/>
  <c r="BE40" i="4"/>
  <c r="BF40" i="4" s="1"/>
  <c r="BE41" i="4"/>
  <c r="BF41" i="4" s="1"/>
  <c r="BE42" i="4"/>
  <c r="BF42" i="4" s="1"/>
  <c r="BE43" i="4"/>
  <c r="BF43" i="4" s="1"/>
  <c r="BE44" i="4"/>
  <c r="BF44" i="4" s="1"/>
  <c r="BE45" i="4"/>
  <c r="BF45" i="4" s="1"/>
  <c r="BE46" i="4"/>
  <c r="BF46" i="4" s="1"/>
  <c r="BE47" i="4"/>
  <c r="BF47" i="4" s="1"/>
  <c r="BE48" i="4"/>
  <c r="BF48" i="4" s="1"/>
  <c r="BE49" i="4"/>
  <c r="BF49" i="4" s="1"/>
  <c r="BE50" i="4"/>
  <c r="BF50" i="4" s="1"/>
  <c r="BE51" i="4"/>
  <c r="BF51" i="4" s="1"/>
  <c r="BE52" i="4"/>
  <c r="BF52" i="4" s="1"/>
  <c r="BE53" i="4"/>
  <c r="BF53" i="4" s="1"/>
  <c r="BE54" i="4"/>
  <c r="BF54" i="4" s="1"/>
  <c r="BE55" i="4"/>
  <c r="BF55" i="4" s="1"/>
  <c r="BE56" i="4"/>
  <c r="BF56" i="4" s="1"/>
  <c r="BE57" i="4"/>
  <c r="BF57" i="4" s="1"/>
  <c r="BE58" i="4"/>
  <c r="BF58" i="4" s="1"/>
  <c r="BE59" i="4"/>
  <c r="BF59" i="4" s="1"/>
  <c r="BE60" i="4"/>
  <c r="BF60" i="4" s="1"/>
  <c r="BE61" i="4"/>
  <c r="BF61" i="4" s="1"/>
  <c r="BE62" i="4"/>
  <c r="BF62" i="4" s="1"/>
  <c r="BE63" i="4"/>
  <c r="BF63" i="4" s="1"/>
  <c r="BE64" i="4"/>
  <c r="BF64" i="4" s="1"/>
  <c r="BE65" i="4"/>
  <c r="BF65" i="4" s="1"/>
  <c r="BE66" i="4"/>
  <c r="BF66" i="4" s="1"/>
  <c r="BE67" i="4"/>
  <c r="BF67" i="4" s="1"/>
  <c r="BE68" i="4"/>
  <c r="BF68" i="4" s="1"/>
  <c r="BE69" i="4"/>
  <c r="BF69" i="4" s="1"/>
  <c r="BE70" i="4"/>
  <c r="BF70" i="4" s="1"/>
  <c r="BE71" i="4"/>
  <c r="BF71" i="4" s="1"/>
  <c r="BE72" i="4"/>
  <c r="BF72" i="4" s="1"/>
  <c r="BE73" i="4"/>
  <c r="BF73" i="4" s="1"/>
  <c r="BE74" i="4"/>
  <c r="BF74" i="4" s="1"/>
  <c r="BE75" i="4"/>
  <c r="BF75" i="4" s="1"/>
  <c r="BE76" i="4"/>
  <c r="BF76" i="4" s="1"/>
  <c r="BE77" i="4"/>
  <c r="BF77" i="4" s="1"/>
  <c r="BE78" i="4"/>
  <c r="BF78" i="4" s="1"/>
  <c r="BE79" i="4"/>
  <c r="BF79" i="4" s="1"/>
  <c r="BE80" i="4"/>
  <c r="BF80" i="4" s="1"/>
  <c r="BE81" i="4"/>
  <c r="BF81" i="4" s="1"/>
  <c r="BE82" i="4"/>
  <c r="BF82" i="4" s="1"/>
  <c r="BE83" i="4"/>
  <c r="BF83" i="4" s="1"/>
  <c r="BE84" i="4"/>
  <c r="BF84" i="4" s="1"/>
  <c r="BE85" i="4"/>
  <c r="BF85" i="4" s="1"/>
  <c r="BE86" i="4"/>
  <c r="BF86" i="4" s="1"/>
  <c r="BE87" i="4"/>
  <c r="BF87" i="4" s="1"/>
  <c r="BE88" i="4"/>
  <c r="BF88" i="4" s="1"/>
  <c r="BE89" i="4"/>
  <c r="BF89" i="4" s="1"/>
  <c r="BE90" i="4"/>
  <c r="BF90" i="4" s="1"/>
  <c r="BE91" i="4"/>
  <c r="BF91" i="4" s="1"/>
  <c r="BE92" i="4"/>
  <c r="BF92" i="4" s="1"/>
  <c r="BE93" i="4"/>
  <c r="BF93" i="4" s="1"/>
  <c r="BE94" i="4"/>
  <c r="BF94" i="4" s="1"/>
  <c r="BE95" i="4"/>
  <c r="BF95" i="4" s="1"/>
  <c r="BE96" i="4"/>
  <c r="BF96" i="4" s="1"/>
  <c r="BE97" i="4"/>
  <c r="BF97" i="4" s="1"/>
  <c r="BE98" i="4"/>
  <c r="BF98" i="4" s="1"/>
  <c r="BE99" i="4"/>
  <c r="BF99" i="4" s="1"/>
  <c r="BE100" i="4"/>
  <c r="BF100" i="4" s="1"/>
  <c r="BI21" i="4"/>
  <c r="BJ21" i="4" s="1"/>
  <c r="BI22" i="4"/>
  <c r="BJ22" i="4" s="1"/>
  <c r="BI23" i="4"/>
  <c r="BJ23" i="4" s="1"/>
  <c r="BI24" i="4"/>
  <c r="BJ24" i="4" s="1"/>
  <c r="BI25" i="4"/>
  <c r="BJ25" i="4" s="1"/>
  <c r="BI26" i="4"/>
  <c r="BJ26" i="4" s="1"/>
  <c r="BI27" i="4"/>
  <c r="BJ27" i="4" s="1"/>
  <c r="BI28" i="4"/>
  <c r="BJ28" i="4" s="1"/>
  <c r="BI29" i="4"/>
  <c r="BJ29" i="4" s="1"/>
  <c r="BI30" i="4"/>
  <c r="BJ30" i="4" s="1"/>
  <c r="BI31" i="4"/>
  <c r="BJ31" i="4" s="1"/>
  <c r="BI32" i="4"/>
  <c r="BJ32" i="4" s="1"/>
  <c r="BI33" i="4"/>
  <c r="BJ33" i="4" s="1"/>
  <c r="BI34" i="4"/>
  <c r="BJ34" i="4" s="1"/>
  <c r="BI35" i="4"/>
  <c r="BJ35" i="4" s="1"/>
  <c r="BI36" i="4"/>
  <c r="BJ36" i="4" s="1"/>
  <c r="BI37" i="4"/>
  <c r="BJ37" i="4" s="1"/>
  <c r="BI38" i="4"/>
  <c r="BJ38" i="4" s="1"/>
  <c r="BI39" i="4"/>
  <c r="BJ39" i="4" s="1"/>
  <c r="BI40" i="4"/>
  <c r="BJ40" i="4" s="1"/>
  <c r="BI41" i="4"/>
  <c r="BJ41" i="4" s="1"/>
  <c r="BI42" i="4"/>
  <c r="BJ42" i="4" s="1"/>
  <c r="BI43" i="4"/>
  <c r="BJ43" i="4" s="1"/>
  <c r="BI44" i="4"/>
  <c r="BJ44" i="4" s="1"/>
  <c r="BI45" i="4"/>
  <c r="BJ45" i="4" s="1"/>
  <c r="BI46" i="4"/>
  <c r="BJ46" i="4" s="1"/>
  <c r="BI47" i="4"/>
  <c r="BJ47" i="4" s="1"/>
  <c r="BI48" i="4"/>
  <c r="BJ48" i="4" s="1"/>
  <c r="BI49" i="4"/>
  <c r="BJ49" i="4" s="1"/>
  <c r="BI50" i="4"/>
  <c r="BJ50" i="4" s="1"/>
  <c r="BI51" i="4"/>
  <c r="BJ51" i="4" s="1"/>
  <c r="BI52" i="4"/>
  <c r="BJ52" i="4" s="1"/>
  <c r="BI53" i="4"/>
  <c r="BJ53" i="4" s="1"/>
  <c r="BI54" i="4"/>
  <c r="BJ54" i="4" s="1"/>
  <c r="BI55" i="4"/>
  <c r="BJ55" i="4" s="1"/>
  <c r="BI56" i="4"/>
  <c r="BJ56" i="4" s="1"/>
  <c r="BI57" i="4"/>
  <c r="BJ57" i="4" s="1"/>
  <c r="BI58" i="4"/>
  <c r="BJ58" i="4" s="1"/>
  <c r="BI59" i="4"/>
  <c r="BJ59" i="4" s="1"/>
  <c r="BI60" i="4"/>
  <c r="BJ60" i="4" s="1"/>
  <c r="BI61" i="4"/>
  <c r="BJ61" i="4" s="1"/>
  <c r="BI62" i="4"/>
  <c r="BJ62" i="4" s="1"/>
  <c r="BI63" i="4"/>
  <c r="BJ63" i="4" s="1"/>
  <c r="BI64" i="4"/>
  <c r="BJ64" i="4" s="1"/>
  <c r="BI65" i="4"/>
  <c r="BJ65" i="4" s="1"/>
  <c r="BI66" i="4"/>
  <c r="BJ66" i="4" s="1"/>
  <c r="BI67" i="4"/>
  <c r="BJ67" i="4" s="1"/>
  <c r="BI68" i="4"/>
  <c r="BJ68" i="4" s="1"/>
  <c r="BI69" i="4"/>
  <c r="BJ69" i="4" s="1"/>
  <c r="BI70" i="4"/>
  <c r="BJ70" i="4" s="1"/>
  <c r="BI71" i="4"/>
  <c r="BJ71" i="4" s="1"/>
  <c r="BI72" i="4"/>
  <c r="BJ72" i="4" s="1"/>
  <c r="BI73" i="4"/>
  <c r="BJ73" i="4" s="1"/>
  <c r="BI74" i="4"/>
  <c r="BJ74" i="4" s="1"/>
  <c r="BI75" i="4"/>
  <c r="BJ75" i="4" s="1"/>
  <c r="BI76" i="4"/>
  <c r="BJ76" i="4" s="1"/>
  <c r="BI77" i="4"/>
  <c r="BJ77" i="4" s="1"/>
  <c r="BI78" i="4"/>
  <c r="BJ78" i="4" s="1"/>
  <c r="BI79" i="4"/>
  <c r="BJ79" i="4" s="1"/>
  <c r="BI80" i="4"/>
  <c r="BJ80" i="4" s="1"/>
  <c r="BI81" i="4"/>
  <c r="BJ81" i="4" s="1"/>
  <c r="BI82" i="4"/>
  <c r="BJ82" i="4" s="1"/>
  <c r="BI83" i="4"/>
  <c r="BJ83" i="4" s="1"/>
  <c r="BI84" i="4"/>
  <c r="BJ84" i="4" s="1"/>
  <c r="BI85" i="4"/>
  <c r="BJ85" i="4" s="1"/>
  <c r="BI86" i="4"/>
  <c r="BJ86" i="4" s="1"/>
  <c r="BI87" i="4"/>
  <c r="BJ87" i="4" s="1"/>
  <c r="BI88" i="4"/>
  <c r="BJ88" i="4" s="1"/>
  <c r="BI89" i="4"/>
  <c r="BJ89" i="4" s="1"/>
  <c r="BI90" i="4"/>
  <c r="BJ90" i="4" s="1"/>
  <c r="BI91" i="4"/>
  <c r="BJ91" i="4" s="1"/>
  <c r="BI92" i="4"/>
  <c r="BJ92" i="4" s="1"/>
  <c r="BI93" i="4"/>
  <c r="BJ93" i="4" s="1"/>
  <c r="BI94" i="4"/>
  <c r="BJ94" i="4" s="1"/>
  <c r="BI95" i="4"/>
  <c r="BJ95" i="4" s="1"/>
  <c r="BI96" i="4"/>
  <c r="BJ96" i="4" s="1"/>
  <c r="BI97" i="4"/>
  <c r="BJ97" i="4" s="1"/>
  <c r="BI98" i="4"/>
  <c r="BJ98" i="4" s="1"/>
  <c r="BI99" i="4"/>
  <c r="BJ99" i="4" s="1"/>
  <c r="BI100" i="4"/>
  <c r="BJ100" i="4" s="1"/>
  <c r="BY21" i="4"/>
  <c r="BY22" i="4"/>
  <c r="BY23" i="4"/>
  <c r="BY24" i="4"/>
  <c r="BY25" i="4"/>
  <c r="BY26" i="4"/>
  <c r="BY27" i="4"/>
  <c r="BY28" i="4"/>
  <c r="BY29" i="4"/>
  <c r="BY30" i="4"/>
  <c r="BY31" i="4"/>
  <c r="BY32" i="4"/>
  <c r="BY33" i="4"/>
  <c r="BY34" i="4"/>
  <c r="BY35" i="4"/>
  <c r="BY36" i="4"/>
  <c r="BY37" i="4"/>
  <c r="BY38" i="4"/>
  <c r="BY39" i="4"/>
  <c r="BY40" i="4"/>
  <c r="BY41" i="4"/>
  <c r="BY42" i="4"/>
  <c r="BY43" i="4"/>
  <c r="BY44" i="4"/>
  <c r="BY45" i="4"/>
  <c r="BY46" i="4"/>
  <c r="BY47" i="4"/>
  <c r="BY48" i="4"/>
  <c r="BY49" i="4"/>
  <c r="BY50" i="4"/>
  <c r="BY51" i="4"/>
  <c r="BY52" i="4"/>
  <c r="BY53" i="4"/>
  <c r="BY54" i="4"/>
  <c r="BY55" i="4"/>
  <c r="BY56" i="4"/>
  <c r="BY57" i="4"/>
  <c r="BY58" i="4"/>
  <c r="BY59" i="4"/>
  <c r="BY60" i="4"/>
  <c r="BY61" i="4"/>
  <c r="BY62" i="4"/>
  <c r="BY63" i="4"/>
  <c r="BY64" i="4"/>
  <c r="BY65" i="4"/>
  <c r="BY66" i="4"/>
  <c r="BY67" i="4"/>
  <c r="BY68" i="4"/>
  <c r="BY69" i="4"/>
  <c r="BY70" i="4"/>
  <c r="BY71" i="4"/>
  <c r="BY72" i="4"/>
  <c r="BY73" i="4"/>
  <c r="BY74" i="4"/>
  <c r="BY75" i="4"/>
  <c r="BY76" i="4"/>
  <c r="BY77" i="4"/>
  <c r="BY78" i="4"/>
  <c r="BY79" i="4"/>
  <c r="BY80" i="4"/>
  <c r="BY81" i="4"/>
  <c r="BY82" i="4"/>
  <c r="BY83" i="4"/>
  <c r="BY84" i="4"/>
  <c r="BY85" i="4"/>
  <c r="BY86" i="4"/>
  <c r="BY87" i="4"/>
  <c r="BY88" i="4"/>
  <c r="BY89" i="4"/>
  <c r="BY90" i="4"/>
  <c r="BY91" i="4"/>
  <c r="BY92" i="4"/>
  <c r="BY93" i="4"/>
  <c r="BY94" i="4"/>
  <c r="BY95" i="4"/>
  <c r="BY96" i="4"/>
  <c r="BY97" i="4"/>
  <c r="BY98" i="4"/>
  <c r="BY99" i="4"/>
  <c r="BY100" i="4"/>
  <c r="CE23" i="4"/>
  <c r="CE24" i="4"/>
  <c r="CE25" i="4"/>
  <c r="CE26" i="4"/>
  <c r="CE27" i="4"/>
  <c r="CE28" i="4"/>
  <c r="CE29" i="4"/>
  <c r="CE30" i="4"/>
  <c r="CE31" i="4"/>
  <c r="CE32" i="4"/>
  <c r="CE33" i="4"/>
  <c r="CE34" i="4"/>
  <c r="CE35" i="4"/>
  <c r="CE36" i="4"/>
  <c r="CE37" i="4"/>
  <c r="CE38" i="4"/>
  <c r="CE39" i="4"/>
  <c r="CE40" i="4"/>
  <c r="CE41" i="4"/>
  <c r="CE42" i="4"/>
  <c r="CE43" i="4"/>
  <c r="CE44" i="4"/>
  <c r="CE45" i="4"/>
  <c r="CE46" i="4"/>
  <c r="CE47" i="4"/>
  <c r="CE48" i="4"/>
  <c r="CE49" i="4"/>
  <c r="CE50" i="4"/>
  <c r="CE51" i="4"/>
  <c r="CE52" i="4"/>
  <c r="CE53" i="4"/>
  <c r="CE54" i="4"/>
  <c r="CE55" i="4"/>
  <c r="CE56" i="4"/>
  <c r="CE57" i="4"/>
  <c r="CE58" i="4"/>
  <c r="CE59" i="4"/>
  <c r="CE60" i="4"/>
  <c r="CE61" i="4"/>
  <c r="CE62" i="4"/>
  <c r="CE63" i="4"/>
  <c r="CE64" i="4"/>
  <c r="CE65" i="4"/>
  <c r="CE66" i="4"/>
  <c r="CE67" i="4"/>
  <c r="CE68" i="4"/>
  <c r="CE69" i="4"/>
  <c r="CE70" i="4"/>
  <c r="CE71" i="4"/>
  <c r="CE72" i="4"/>
  <c r="CE73" i="4"/>
  <c r="CE74" i="4"/>
  <c r="CE75" i="4"/>
  <c r="CE76" i="4"/>
  <c r="CE77" i="4"/>
  <c r="CE78" i="4"/>
  <c r="CE79" i="4"/>
  <c r="CE80" i="4"/>
  <c r="CE81" i="4"/>
  <c r="CE82" i="4"/>
  <c r="CE83" i="4"/>
  <c r="CE84" i="4"/>
  <c r="CE85" i="4"/>
  <c r="CE86" i="4"/>
  <c r="CE87" i="4"/>
  <c r="CE88" i="4"/>
  <c r="CE89" i="4"/>
  <c r="CE90" i="4"/>
  <c r="CE91" i="4"/>
  <c r="CE92" i="4"/>
  <c r="CE93" i="4"/>
  <c r="CE94" i="4"/>
  <c r="CE95" i="4"/>
  <c r="CE96" i="4"/>
  <c r="CE97" i="4"/>
  <c r="CE98" i="4"/>
  <c r="CE99" i="4"/>
  <c r="CE100" i="4"/>
  <c r="CK21" i="4"/>
  <c r="CK22" i="4"/>
  <c r="CK23" i="4"/>
  <c r="CK24" i="4"/>
  <c r="CK25" i="4"/>
  <c r="CK26" i="4"/>
  <c r="CK27" i="4"/>
  <c r="CK28" i="4"/>
  <c r="CK29" i="4"/>
  <c r="CK30" i="4"/>
  <c r="CK31" i="4"/>
  <c r="CK32" i="4"/>
  <c r="CK33" i="4"/>
  <c r="CK34" i="4"/>
  <c r="CK35" i="4"/>
  <c r="CK36" i="4"/>
  <c r="CK37" i="4"/>
  <c r="CK38" i="4"/>
  <c r="CK39" i="4"/>
  <c r="CK40" i="4"/>
  <c r="CK41" i="4"/>
  <c r="CK42" i="4"/>
  <c r="CK43" i="4"/>
  <c r="CK44" i="4"/>
  <c r="CK45" i="4"/>
  <c r="CK46" i="4"/>
  <c r="CK47" i="4"/>
  <c r="CK48" i="4"/>
  <c r="CK49" i="4"/>
  <c r="CK50" i="4"/>
  <c r="CK51" i="4"/>
  <c r="CK52" i="4"/>
  <c r="CK53" i="4"/>
  <c r="CK54" i="4"/>
  <c r="CK55" i="4"/>
  <c r="CK56" i="4"/>
  <c r="CK57" i="4"/>
  <c r="CK58" i="4"/>
  <c r="CK59" i="4"/>
  <c r="CK60" i="4"/>
  <c r="CK61" i="4"/>
  <c r="CK62" i="4"/>
  <c r="CK63" i="4"/>
  <c r="CK64" i="4"/>
  <c r="CK65" i="4"/>
  <c r="CK66" i="4"/>
  <c r="CK67" i="4"/>
  <c r="CK68" i="4"/>
  <c r="CK69" i="4"/>
  <c r="CK70" i="4"/>
  <c r="CK71" i="4"/>
  <c r="CK72" i="4"/>
  <c r="CK73" i="4"/>
  <c r="CK74" i="4"/>
  <c r="CK75" i="4"/>
  <c r="CK76" i="4"/>
  <c r="CK77" i="4"/>
  <c r="CK78" i="4"/>
  <c r="CK79" i="4"/>
  <c r="CK80" i="4"/>
  <c r="CK81" i="4"/>
  <c r="CK82" i="4"/>
  <c r="CK83" i="4"/>
  <c r="CK84" i="4"/>
  <c r="CK85" i="4"/>
  <c r="CK86" i="4"/>
  <c r="CK87" i="4"/>
  <c r="CK88" i="4"/>
  <c r="CK89" i="4"/>
  <c r="CK90" i="4"/>
  <c r="CK91" i="4"/>
  <c r="CK92" i="4"/>
  <c r="CK93" i="4"/>
  <c r="CK94" i="4"/>
  <c r="CK95" i="4"/>
  <c r="CK96" i="4"/>
  <c r="CK97" i="4"/>
  <c r="CK98" i="4"/>
  <c r="CK99" i="4"/>
  <c r="CK100" i="4"/>
  <c r="CM21" i="4"/>
  <c r="CM22" i="4"/>
  <c r="CM23" i="4"/>
  <c r="CM24" i="4"/>
  <c r="CM25" i="4"/>
  <c r="CM26" i="4"/>
  <c r="CM27" i="4"/>
  <c r="CM28" i="4"/>
  <c r="CM29" i="4"/>
  <c r="CM30" i="4"/>
  <c r="CM31" i="4"/>
  <c r="CM32" i="4"/>
  <c r="CM33" i="4"/>
  <c r="CM34" i="4"/>
  <c r="CM35" i="4"/>
  <c r="CM36" i="4"/>
  <c r="CM37" i="4"/>
  <c r="CM38" i="4"/>
  <c r="CM39" i="4"/>
  <c r="CM40" i="4"/>
  <c r="CM41" i="4"/>
  <c r="CM42" i="4"/>
  <c r="CM43" i="4"/>
  <c r="CM44" i="4"/>
  <c r="CM45" i="4"/>
  <c r="CM46" i="4"/>
  <c r="CM47" i="4"/>
  <c r="CM48" i="4"/>
  <c r="CM49" i="4"/>
  <c r="CM50" i="4"/>
  <c r="CM51" i="4"/>
  <c r="CM52" i="4"/>
  <c r="CM53" i="4"/>
  <c r="CM54" i="4"/>
  <c r="CM55" i="4"/>
  <c r="CM56" i="4"/>
  <c r="CM57" i="4"/>
  <c r="CM58" i="4"/>
  <c r="CM59" i="4"/>
  <c r="CM60" i="4"/>
  <c r="CM61" i="4"/>
  <c r="CM62" i="4"/>
  <c r="CM63" i="4"/>
  <c r="CM64" i="4"/>
  <c r="CM65" i="4"/>
  <c r="CM66" i="4"/>
  <c r="CM67" i="4"/>
  <c r="CM68" i="4"/>
  <c r="CM69" i="4"/>
  <c r="CM70" i="4"/>
  <c r="CM71" i="4"/>
  <c r="CM72" i="4"/>
  <c r="CM73" i="4"/>
  <c r="CM74" i="4"/>
  <c r="CM75" i="4"/>
  <c r="CM76" i="4"/>
  <c r="CM77" i="4"/>
  <c r="CM78" i="4"/>
  <c r="CM79" i="4"/>
  <c r="CM80" i="4"/>
  <c r="CM81" i="4"/>
  <c r="CM82" i="4"/>
  <c r="CM83" i="4"/>
  <c r="CM84" i="4"/>
  <c r="CM85" i="4"/>
  <c r="CM86" i="4"/>
  <c r="CM87" i="4"/>
  <c r="CM88" i="4"/>
  <c r="CM89" i="4"/>
  <c r="CM90" i="4"/>
  <c r="CM91" i="4"/>
  <c r="CM92" i="4"/>
  <c r="CM93" i="4"/>
  <c r="CM94" i="4"/>
  <c r="CM95" i="4"/>
  <c r="CM96" i="4"/>
  <c r="CM97" i="4"/>
  <c r="CM98" i="4"/>
  <c r="CM99" i="4"/>
  <c r="CM10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O47" i="4"/>
  <c r="CO48" i="4"/>
  <c r="CO49" i="4"/>
  <c r="CO50" i="4"/>
  <c r="CO51" i="4"/>
  <c r="CO52" i="4"/>
  <c r="CO53" i="4"/>
  <c r="CO54" i="4"/>
  <c r="CO55" i="4"/>
  <c r="CO56" i="4"/>
  <c r="CO57" i="4"/>
  <c r="CO58" i="4"/>
  <c r="CO59" i="4"/>
  <c r="CO60" i="4"/>
  <c r="CO61" i="4"/>
  <c r="CO62" i="4"/>
  <c r="CO63" i="4"/>
  <c r="CO64" i="4"/>
  <c r="CO65" i="4"/>
  <c r="CO66" i="4"/>
  <c r="CO67" i="4"/>
  <c r="CO68" i="4"/>
  <c r="CO69" i="4"/>
  <c r="CO70" i="4"/>
  <c r="CO71" i="4"/>
  <c r="CO72" i="4"/>
  <c r="CO73" i="4"/>
  <c r="CO74" i="4"/>
  <c r="CO75" i="4"/>
  <c r="CO76" i="4"/>
  <c r="CO77" i="4"/>
  <c r="CO78" i="4"/>
  <c r="CO79" i="4"/>
  <c r="CO80" i="4"/>
  <c r="CO81" i="4"/>
  <c r="CO82" i="4"/>
  <c r="CO83" i="4"/>
  <c r="CO84" i="4"/>
  <c r="CO85" i="4"/>
  <c r="CO86" i="4"/>
  <c r="CO87" i="4"/>
  <c r="CO88" i="4"/>
  <c r="CO89" i="4"/>
  <c r="CO90" i="4"/>
  <c r="CO91" i="4"/>
  <c r="CO92" i="4"/>
  <c r="CO93" i="4"/>
  <c r="CO94" i="4"/>
  <c r="CO95" i="4"/>
  <c r="CO96" i="4"/>
  <c r="CO97" i="4"/>
  <c r="CO98" i="4"/>
  <c r="CO99" i="4"/>
  <c r="CO100" i="4"/>
  <c r="CQ21" i="4"/>
  <c r="CQ22" i="4"/>
  <c r="CQ23" i="4"/>
  <c r="CQ24" i="4"/>
  <c r="CQ25" i="4"/>
  <c r="CQ26" i="4"/>
  <c r="CQ27" i="4"/>
  <c r="CQ28" i="4"/>
  <c r="CQ29" i="4"/>
  <c r="CQ30" i="4"/>
  <c r="CQ31" i="4"/>
  <c r="CQ32" i="4"/>
  <c r="CQ33" i="4"/>
  <c r="CQ34" i="4"/>
  <c r="CQ35" i="4"/>
  <c r="CQ36" i="4"/>
  <c r="CQ37" i="4"/>
  <c r="CQ38" i="4"/>
  <c r="CQ39" i="4"/>
  <c r="CQ40" i="4"/>
  <c r="CQ41" i="4"/>
  <c r="CQ42" i="4"/>
  <c r="CQ43" i="4"/>
  <c r="CQ44" i="4"/>
  <c r="CQ45" i="4"/>
  <c r="CQ46" i="4"/>
  <c r="CQ47" i="4"/>
  <c r="CQ48" i="4"/>
  <c r="CQ49" i="4"/>
  <c r="CQ50" i="4"/>
  <c r="CQ51" i="4"/>
  <c r="CQ52" i="4"/>
  <c r="CQ53" i="4"/>
  <c r="CQ54" i="4"/>
  <c r="CQ55" i="4"/>
  <c r="CQ56" i="4"/>
  <c r="CQ57" i="4"/>
  <c r="CQ58" i="4"/>
  <c r="CQ59" i="4"/>
  <c r="CQ60" i="4"/>
  <c r="CQ61" i="4"/>
  <c r="CQ62" i="4"/>
  <c r="CQ63" i="4"/>
  <c r="CQ64" i="4"/>
  <c r="CQ65" i="4"/>
  <c r="CQ66" i="4"/>
  <c r="CQ67" i="4"/>
  <c r="CQ68" i="4"/>
  <c r="CQ69" i="4"/>
  <c r="CQ70" i="4"/>
  <c r="CQ71" i="4"/>
  <c r="CQ72" i="4"/>
  <c r="CQ73" i="4"/>
  <c r="CQ74" i="4"/>
  <c r="CQ75" i="4"/>
  <c r="CQ76" i="4"/>
  <c r="CQ77" i="4"/>
  <c r="CQ78" i="4"/>
  <c r="CQ79" i="4"/>
  <c r="CQ80" i="4"/>
  <c r="CQ81" i="4"/>
  <c r="CQ82" i="4"/>
  <c r="CQ83" i="4"/>
  <c r="CQ84" i="4"/>
  <c r="CQ85" i="4"/>
  <c r="CQ86" i="4"/>
  <c r="CQ87" i="4"/>
  <c r="CQ88" i="4"/>
  <c r="CQ89" i="4"/>
  <c r="CQ90" i="4"/>
  <c r="CQ91" i="4"/>
  <c r="CQ92" i="4"/>
  <c r="CQ93" i="4"/>
  <c r="CQ94" i="4"/>
  <c r="CQ95" i="4"/>
  <c r="CQ96" i="4"/>
  <c r="CQ97" i="4"/>
  <c r="CQ98" i="4"/>
  <c r="CQ99" i="4"/>
  <c r="CQ100" i="4"/>
  <c r="N109" i="4"/>
  <c r="CO20" i="4"/>
  <c r="CK20" i="4"/>
  <c r="CQ20" i="4"/>
  <c r="CM20" i="4"/>
  <c r="F14" i="4"/>
  <c r="CT18" i="4" s="1"/>
  <c r="BI20" i="4"/>
  <c r="BJ20" i="4" s="1"/>
  <c r="BE20" i="4"/>
  <c r="BF20" i="4" s="1"/>
  <c r="BY20" i="4"/>
  <c r="BA20" i="4"/>
  <c r="AW20" i="4"/>
  <c r="AS20" i="4"/>
  <c r="AO20" i="4"/>
  <c r="AK20" i="4"/>
  <c r="AJ20" i="4"/>
  <c r="B103" i="4"/>
  <c r="B102" i="4"/>
  <c r="AL90" i="4" l="1"/>
  <c r="AL78" i="4"/>
  <c r="AM89" i="4"/>
  <c r="AM73" i="4"/>
  <c r="AL100" i="4"/>
  <c r="AL98" i="4"/>
  <c r="AL95" i="4"/>
  <c r="AL93" i="4"/>
  <c r="AL87" i="4"/>
  <c r="AL85" i="4"/>
  <c r="AL83" i="4"/>
  <c r="AL81" i="4"/>
  <c r="AL75" i="4"/>
  <c r="AL73" i="4"/>
  <c r="AL70" i="4"/>
  <c r="AL68" i="4"/>
  <c r="AL66" i="4"/>
  <c r="P20" i="4"/>
  <c r="AH20" i="4"/>
  <c r="V20" i="4"/>
  <c r="R20" i="4"/>
  <c r="T20" i="4"/>
  <c r="BF102" i="4"/>
  <c r="AM97" i="4"/>
  <c r="AM81" i="4"/>
  <c r="P22" i="4"/>
  <c r="R22" i="4"/>
  <c r="V22" i="4"/>
  <c r="T22" i="4"/>
  <c r="AH22" i="4"/>
  <c r="AL99" i="4"/>
  <c r="AL97" i="4"/>
  <c r="AL94" i="4"/>
  <c r="AL91" i="4"/>
  <c r="AL89" i="4"/>
  <c r="AL86" i="4"/>
  <c r="AL84" i="4"/>
  <c r="AL82" i="4"/>
  <c r="AL79" i="4"/>
  <c r="AL77" i="4"/>
  <c r="AL74" i="4"/>
  <c r="AL71" i="4"/>
  <c r="AL69" i="4"/>
  <c r="AL67" i="4"/>
  <c r="R21" i="4"/>
  <c r="T21" i="4"/>
  <c r="V21" i="4"/>
  <c r="AH21" i="4"/>
  <c r="P21" i="4"/>
  <c r="AM93" i="4"/>
  <c r="AM85" i="4"/>
  <c r="AM77" i="4"/>
  <c r="AM69" i="4"/>
  <c r="AI96" i="4"/>
  <c r="AL96" i="4" s="1"/>
  <c r="AM98" i="4"/>
  <c r="AM94" i="4"/>
  <c r="AM90" i="4"/>
  <c r="AM86" i="4"/>
  <c r="AM82" i="4"/>
  <c r="AM78" i="4"/>
  <c r="AM74" i="4"/>
  <c r="AM70" i="4"/>
  <c r="AM66" i="4"/>
  <c r="AM99" i="4"/>
  <c r="AM95" i="4"/>
  <c r="AM91" i="4"/>
  <c r="AM87" i="4"/>
  <c r="AM83" i="4"/>
  <c r="AM79" i="4"/>
  <c r="AM75" i="4"/>
  <c r="AM71" i="4"/>
  <c r="AM67" i="4"/>
  <c r="BJ102" i="4"/>
  <c r="AP64" i="4"/>
  <c r="AM64" i="4" s="1"/>
  <c r="AP60" i="4"/>
  <c r="AM60" i="4" s="1"/>
  <c r="AP56" i="4"/>
  <c r="AM56" i="4" s="1"/>
  <c r="AP52" i="4"/>
  <c r="AM52" i="4" s="1"/>
  <c r="AP48" i="4"/>
  <c r="AM48" i="4" s="1"/>
  <c r="AP44" i="4"/>
  <c r="AM44" i="4" s="1"/>
  <c r="AP40" i="4"/>
  <c r="AM40" i="4" s="1"/>
  <c r="AP36" i="4"/>
  <c r="AM36" i="4" s="1"/>
  <c r="AP32" i="4"/>
  <c r="AM32" i="4" s="1"/>
  <c r="AP28" i="4"/>
  <c r="AM28" i="4" s="1"/>
  <c r="AP24" i="4"/>
  <c r="AM24" i="4" s="1"/>
  <c r="AM100" i="4"/>
  <c r="AM96" i="4"/>
  <c r="AM92" i="4"/>
  <c r="AM88" i="4"/>
  <c r="AM84" i="4"/>
  <c r="AM80" i="4"/>
  <c r="AM76" i="4"/>
  <c r="AM72" i="4"/>
  <c r="AM68" i="4"/>
  <c r="AI92" i="4"/>
  <c r="AL92" i="4" s="1"/>
  <c r="AI88" i="4"/>
  <c r="AL88" i="4" s="1"/>
  <c r="AI80" i="4"/>
  <c r="AL80" i="4" s="1"/>
  <c r="AI76" i="4"/>
  <c r="AL76" i="4" s="1"/>
  <c r="AI72" i="4"/>
  <c r="AL72" i="4" s="1"/>
  <c r="AI64" i="4"/>
  <c r="AL64" i="4" s="1"/>
  <c r="AI60" i="4"/>
  <c r="AI56" i="4"/>
  <c r="AI48" i="4"/>
  <c r="AL48" i="4" s="1"/>
  <c r="AI44" i="4"/>
  <c r="AL44" i="4" s="1"/>
  <c r="AI40" i="4"/>
  <c r="AI32" i="4"/>
  <c r="AL32" i="4" s="1"/>
  <c r="AI28" i="4"/>
  <c r="AI24" i="4"/>
  <c r="AP63" i="4"/>
  <c r="AL63" i="4" s="1"/>
  <c r="AP59" i="4"/>
  <c r="AM59" i="4" s="1"/>
  <c r="AP55" i="4"/>
  <c r="AL55" i="4" s="1"/>
  <c r="AM55" i="4"/>
  <c r="AP51" i="4"/>
  <c r="AL51" i="4" s="1"/>
  <c r="AP47" i="4"/>
  <c r="AM47" i="4" s="1"/>
  <c r="AP43" i="4"/>
  <c r="AL43" i="4" s="1"/>
  <c r="AP39" i="4"/>
  <c r="AL39" i="4" s="1"/>
  <c r="AP35" i="4"/>
  <c r="AM35" i="4" s="1"/>
  <c r="AP31" i="4"/>
  <c r="AL31" i="4" s="1"/>
  <c r="AP27" i="4"/>
  <c r="AM27" i="4" s="1"/>
  <c r="AP23" i="4"/>
  <c r="AM23" i="4" s="1"/>
  <c r="AP62" i="4"/>
  <c r="AM62" i="4" s="1"/>
  <c r="AP58" i="4"/>
  <c r="AL58" i="4" s="1"/>
  <c r="AP54" i="4"/>
  <c r="AM54" i="4" s="1"/>
  <c r="AP50" i="4"/>
  <c r="AM50" i="4" s="1"/>
  <c r="AP46" i="4"/>
  <c r="AL46" i="4" s="1"/>
  <c r="AP42" i="4"/>
  <c r="AL42" i="4" s="1"/>
  <c r="AP38" i="4"/>
  <c r="AL38" i="4" s="1"/>
  <c r="AP34" i="4"/>
  <c r="AL34" i="4" s="1"/>
  <c r="AP30" i="4"/>
  <c r="AM30" i="4" s="1"/>
  <c r="AP26" i="4"/>
  <c r="AL26" i="4" s="1"/>
  <c r="AP22" i="4"/>
  <c r="AM22" i="4" s="1"/>
  <c r="AP65" i="4"/>
  <c r="AM65" i="4" s="1"/>
  <c r="AP61" i="4"/>
  <c r="AL61" i="4" s="1"/>
  <c r="AP57" i="4"/>
  <c r="AL57" i="4" s="1"/>
  <c r="AP53" i="4"/>
  <c r="AL53" i="4" s="1"/>
  <c r="AP49" i="4"/>
  <c r="AL49" i="4" s="1"/>
  <c r="AM49" i="4"/>
  <c r="AP45" i="4"/>
  <c r="AL45" i="4" s="1"/>
  <c r="AP41" i="4"/>
  <c r="AL41" i="4" s="1"/>
  <c r="AP37" i="4"/>
  <c r="AL37" i="4" s="1"/>
  <c r="AP33" i="4"/>
  <c r="AM33" i="4" s="1"/>
  <c r="AP29" i="4"/>
  <c r="AL29" i="4" s="1"/>
  <c r="AP25" i="4"/>
  <c r="AM25" i="4" s="1"/>
  <c r="AP21" i="4"/>
  <c r="AX112" i="4"/>
  <c r="H22" i="4"/>
  <c r="J22" i="4"/>
  <c r="AL24" i="4" l="1"/>
  <c r="AI20" i="4"/>
  <c r="AM34" i="4"/>
  <c r="AL60" i="4"/>
  <c r="AL28" i="4"/>
  <c r="AL56" i="4"/>
  <c r="AL23" i="4"/>
  <c r="AL40" i="4"/>
  <c r="AL54" i="4"/>
  <c r="AL50" i="4"/>
  <c r="AL59" i="4"/>
  <c r="AL65" i="4"/>
  <c r="AI22" i="4"/>
  <c r="AL22" i="4" s="1"/>
  <c r="AL27" i="4"/>
  <c r="AL33" i="4"/>
  <c r="AM39" i="4"/>
  <c r="AI21" i="4"/>
  <c r="AL21" i="4" s="1"/>
  <c r="AL36" i="4"/>
  <c r="AL52" i="4"/>
  <c r="AL62" i="4"/>
  <c r="AL47" i="4"/>
  <c r="AL25" i="4"/>
  <c r="AL30" i="4"/>
  <c r="AL35" i="4"/>
  <c r="AM41" i="4"/>
  <c r="AM57" i="4"/>
  <c r="AM26" i="4"/>
  <c r="AM42" i="4"/>
  <c r="AM58" i="4"/>
  <c r="AM31" i="4"/>
  <c r="AM63" i="4"/>
  <c r="AM21" i="4"/>
  <c r="AM29" i="4"/>
  <c r="AM37" i="4"/>
  <c r="AM45" i="4"/>
  <c r="AM53" i="4"/>
  <c r="AM61" i="4"/>
  <c r="AM38" i="4"/>
  <c r="AM46" i="4"/>
  <c r="AM43" i="4"/>
  <c r="AM51" i="4"/>
  <c r="L109" i="4" l="1"/>
  <c r="I109" i="4" l="1"/>
  <c r="G109" i="4"/>
  <c r="F109" i="4"/>
  <c r="B109" i="4"/>
  <c r="L11" i="4" l="1"/>
  <c r="CP11" i="4" s="1"/>
  <c r="E105" i="4" l="1"/>
  <c r="AT20" i="4"/>
  <c r="AR102" i="4"/>
  <c r="AV102" i="4"/>
  <c r="AZ102" i="4"/>
  <c r="AZ103" i="4"/>
  <c r="AV103" i="4"/>
  <c r="AR103" i="4"/>
  <c r="AN103" i="4"/>
  <c r="AN102" i="4"/>
  <c r="J21"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H21"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20" i="4"/>
  <c r="AV108" i="4" l="1"/>
  <c r="AV110" i="4"/>
  <c r="AX110" i="4" s="1"/>
  <c r="CM102" i="4"/>
  <c r="CQ102" i="4"/>
  <c r="B105" i="4"/>
  <c r="AP20" i="4"/>
  <c r="AT102"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21" i="4"/>
  <c r="L9" i="4" l="1"/>
  <c r="CP9" i="4" s="1"/>
  <c r="BB20" i="4"/>
  <c r="BZ31" i="4"/>
  <c r="E106" i="4"/>
  <c r="E107" i="4" s="1"/>
  <c r="AX20" i="4"/>
  <c r="AP102" i="4"/>
  <c r="AL20" i="4" l="1"/>
  <c r="L10" i="4"/>
  <c r="CP10" i="4" s="1"/>
  <c r="AM20" i="4"/>
  <c r="CB27" i="4"/>
  <c r="CB29" i="4"/>
  <c r="BZ29" i="4"/>
  <c r="CB93" i="4"/>
  <c r="BZ93" i="4"/>
  <c r="BZ59" i="4"/>
  <c r="BZ82" i="4"/>
  <c r="BZ35" i="4"/>
  <c r="BZ61" i="4"/>
  <c r="BZ48" i="4"/>
  <c r="CB67" i="4"/>
  <c r="BZ67" i="4"/>
  <c r="BZ91" i="4"/>
  <c r="BZ27" i="4"/>
  <c r="BZ96" i="4"/>
  <c r="BZ51" i="4"/>
  <c r="BZ50" i="4"/>
  <c r="BZ34" i="4"/>
  <c r="BZ89" i="4"/>
  <c r="BZ57" i="4"/>
  <c r="BZ41" i="4"/>
  <c r="BZ25" i="4"/>
  <c r="BZ71" i="4"/>
  <c r="BZ43" i="4"/>
  <c r="BZ68" i="4"/>
  <c r="BZ52" i="4"/>
  <c r="BZ36" i="4"/>
  <c r="BZ64" i="4"/>
  <c r="BZ83" i="4"/>
  <c r="BZ60" i="4"/>
  <c r="BZ28" i="4"/>
  <c r="BZ75" i="4"/>
  <c r="BZ39" i="4"/>
  <c r="BZ20" i="4"/>
  <c r="BZ77" i="4"/>
  <c r="BZ98" i="4"/>
  <c r="BZ84" i="4"/>
  <c r="BZ92" i="4"/>
  <c r="CB60" i="4"/>
  <c r="CB43" i="4"/>
  <c r="BZ100" i="4"/>
  <c r="CB96" i="4"/>
  <c r="CB50" i="4"/>
  <c r="BZ73" i="4"/>
  <c r="CB36" i="4"/>
  <c r="BZ76" i="4"/>
  <c r="CB32" i="4"/>
  <c r="BZ23" i="4"/>
  <c r="CB57" i="4"/>
  <c r="CB25" i="4"/>
  <c r="CB24" i="4"/>
  <c r="BZ80" i="4"/>
  <c r="CF29" i="4" l="1"/>
  <c r="CI29" i="4"/>
  <c r="CF57" i="4"/>
  <c r="CI57" i="4"/>
  <c r="CF36" i="4"/>
  <c r="CI36" i="4"/>
  <c r="CF27" i="4"/>
  <c r="CI27" i="4"/>
  <c r="CF96" i="4"/>
  <c r="CI96" i="4"/>
  <c r="CF43" i="4"/>
  <c r="CG43" i="4" s="1"/>
  <c r="CI43" i="4"/>
  <c r="CF93" i="4"/>
  <c r="CI93" i="4"/>
  <c r="CF25" i="4"/>
  <c r="CI25" i="4"/>
  <c r="CF24" i="4"/>
  <c r="CI24" i="4"/>
  <c r="CF32" i="4"/>
  <c r="CG32" i="4" s="1"/>
  <c r="CI32" i="4"/>
  <c r="CF50" i="4"/>
  <c r="CI50" i="4"/>
  <c r="CF60" i="4"/>
  <c r="CG60" i="4" s="1"/>
  <c r="CI60" i="4"/>
  <c r="CF67" i="4"/>
  <c r="CI67" i="4"/>
  <c r="CB20" i="4"/>
  <c r="CB49" i="4"/>
  <c r="CI49" i="4" s="1"/>
  <c r="CB85" i="4"/>
  <c r="CI85" i="4" s="1"/>
  <c r="CB62" i="4"/>
  <c r="CI62" i="4" s="1"/>
  <c r="CB88" i="4"/>
  <c r="CI88" i="4" s="1"/>
  <c r="CB78" i="4"/>
  <c r="CI78" i="4" s="1"/>
  <c r="CB31" i="4"/>
  <c r="CI31" i="4" s="1"/>
  <c r="CB33" i="4"/>
  <c r="CI33" i="4" s="1"/>
  <c r="CB30" i="4"/>
  <c r="CI30" i="4" s="1"/>
  <c r="CB40" i="4"/>
  <c r="CI40" i="4" s="1"/>
  <c r="CB34" i="4"/>
  <c r="CI34" i="4" s="1"/>
  <c r="CB64" i="4"/>
  <c r="CI64" i="4" s="1"/>
  <c r="CB68" i="4"/>
  <c r="CB83" i="4"/>
  <c r="CI83" i="4" s="1"/>
  <c r="CB45" i="4"/>
  <c r="CD45" i="4" s="1"/>
  <c r="CB39" i="4"/>
  <c r="CB71" i="4"/>
  <c r="CD71" i="4" s="1"/>
  <c r="CB75" i="4"/>
  <c r="CI75" i="4" s="1"/>
  <c r="CB80" i="4"/>
  <c r="CI80" i="4" s="1"/>
  <c r="CB61" i="4"/>
  <c r="CB35" i="4"/>
  <c r="CB82" i="4"/>
  <c r="CI82" i="4" s="1"/>
  <c r="CB59" i="4"/>
  <c r="CI59" i="4" s="1"/>
  <c r="CB94" i="4"/>
  <c r="CI94" i="4" s="1"/>
  <c r="CB65" i="4"/>
  <c r="CB69" i="4"/>
  <c r="CI69" i="4" s="1"/>
  <c r="CB26" i="4"/>
  <c r="CI26" i="4" s="1"/>
  <c r="CB54" i="4"/>
  <c r="CI54" i="4" s="1"/>
  <c r="CB72" i="4"/>
  <c r="CI72" i="4" s="1"/>
  <c r="CB81" i="4"/>
  <c r="CI81" i="4" s="1"/>
  <c r="CB86" i="4"/>
  <c r="CI86" i="4" s="1"/>
  <c r="CB56" i="4"/>
  <c r="CI56" i="4" s="1"/>
  <c r="CB37" i="4"/>
  <c r="CI37" i="4" s="1"/>
  <c r="CB97" i="4"/>
  <c r="CB58" i="4"/>
  <c r="CI58" i="4" s="1"/>
  <c r="CB70" i="4"/>
  <c r="CI70" i="4" s="1"/>
  <c r="CB90" i="4"/>
  <c r="CI90" i="4" s="1"/>
  <c r="CB89" i="4"/>
  <c r="CI89" i="4" s="1"/>
  <c r="CB51" i="4"/>
  <c r="CB66" i="4"/>
  <c r="CI66" i="4" s="1"/>
  <c r="CB55" i="4"/>
  <c r="CD55" i="4" s="1"/>
  <c r="CB41" i="4"/>
  <c r="CD41" i="4" s="1"/>
  <c r="CB28" i="4"/>
  <c r="CD28" i="4" s="1"/>
  <c r="CB52" i="4"/>
  <c r="CI52" i="4" s="1"/>
  <c r="CB91" i="4"/>
  <c r="CI91" i="4" s="1"/>
  <c r="CB48" i="4"/>
  <c r="CD36" i="4"/>
  <c r="CG50" i="4"/>
  <c r="CD96" i="4"/>
  <c r="CD67" i="4"/>
  <c r="CD93" i="4"/>
  <c r="CG93" i="4"/>
  <c r="CD29" i="4"/>
  <c r="CD57" i="4"/>
  <c r="CD50" i="4"/>
  <c r="CB92" i="4"/>
  <c r="CB84" i="4"/>
  <c r="CB77" i="4"/>
  <c r="CD60" i="4"/>
  <c r="CB76" i="4"/>
  <c r="CB23" i="4"/>
  <c r="CB73" i="4"/>
  <c r="CB100" i="4"/>
  <c r="CB38" i="4"/>
  <c r="BZ38" i="4"/>
  <c r="CB46" i="4"/>
  <c r="BZ46" i="4"/>
  <c r="CB74" i="4"/>
  <c r="BZ74" i="4"/>
  <c r="CB42" i="4"/>
  <c r="BZ42" i="4"/>
  <c r="CB47" i="4"/>
  <c r="CB87" i="4"/>
  <c r="BZ24" i="4"/>
  <c r="BZ94" i="4"/>
  <c r="BZ40" i="4"/>
  <c r="BZ45" i="4"/>
  <c r="BZ78" i="4"/>
  <c r="BZ56" i="4"/>
  <c r="BZ70" i="4"/>
  <c r="BZ62" i="4"/>
  <c r="BZ37" i="4"/>
  <c r="BZ72" i="4"/>
  <c r="BZ49" i="4"/>
  <c r="BZ81" i="4"/>
  <c r="BZ26" i="4"/>
  <c r="BZ90" i="4"/>
  <c r="CB53" i="4"/>
  <c r="BZ53" i="4"/>
  <c r="BZ63" i="4"/>
  <c r="BZ47" i="4"/>
  <c r="BZ87" i="4"/>
  <c r="BZ44" i="4"/>
  <c r="BZ99" i="4"/>
  <c r="BZ88" i="4"/>
  <c r="BZ55" i="4"/>
  <c r="BZ69" i="4"/>
  <c r="BZ58" i="4"/>
  <c r="BZ30" i="4"/>
  <c r="BZ85" i="4"/>
  <c r="BZ95" i="4"/>
  <c r="BZ54" i="4"/>
  <c r="BZ86" i="4"/>
  <c r="BZ32" i="4"/>
  <c r="BZ66" i="4"/>
  <c r="BZ33" i="4"/>
  <c r="BZ65" i="4"/>
  <c r="BZ97" i="4"/>
  <c r="BZ79" i="4"/>
  <c r="CB22" i="4"/>
  <c r="BZ22" i="4"/>
  <c r="CB99" i="4"/>
  <c r="CB79" i="4"/>
  <c r="CB44" i="4"/>
  <c r="CB63" i="4"/>
  <c r="CB21" i="4"/>
  <c r="CG29" i="4"/>
  <c r="BZ21" i="4"/>
  <c r="CG96" i="4"/>
  <c r="CD43" i="4"/>
  <c r="CD32" i="4"/>
  <c r="CD31" i="4"/>
  <c r="CD59" i="4"/>
  <c r="CD33" i="4"/>
  <c r="BB102" i="4"/>
  <c r="CD68" i="4"/>
  <c r="CD51" i="4"/>
  <c r="AX102" i="4"/>
  <c r="CD35" i="4"/>
  <c r="AX108" i="4"/>
  <c r="AX116" i="4" s="1"/>
  <c r="CD34" i="4" l="1"/>
  <c r="CD30" i="4"/>
  <c r="CD85" i="4"/>
  <c r="CD90" i="4"/>
  <c r="CS96" i="4"/>
  <c r="CD72" i="4"/>
  <c r="CD88" i="4"/>
  <c r="CD26" i="4"/>
  <c r="CD58" i="4"/>
  <c r="CD80" i="4"/>
  <c r="CD37" i="4"/>
  <c r="CS29" i="4"/>
  <c r="CU29" i="4" s="1"/>
  <c r="CD91" i="4"/>
  <c r="CD83" i="4"/>
  <c r="CD86" i="4"/>
  <c r="CF63" i="4"/>
  <c r="CI63" i="4"/>
  <c r="CF100" i="4"/>
  <c r="CG100" i="4" s="1"/>
  <c r="CI100" i="4"/>
  <c r="CF48" i="4"/>
  <c r="CG48" i="4" s="1"/>
  <c r="CI48" i="4"/>
  <c r="CF41" i="4"/>
  <c r="CG41" i="4" s="1"/>
  <c r="CI41" i="4"/>
  <c r="CF97" i="4"/>
  <c r="CG97" i="4" s="1"/>
  <c r="CI97" i="4"/>
  <c r="CF44" i="4"/>
  <c r="CG44" i="4" s="1"/>
  <c r="CI44" i="4"/>
  <c r="CF42" i="4"/>
  <c r="CI42" i="4"/>
  <c r="CF46" i="4"/>
  <c r="CG46" i="4" s="1"/>
  <c r="CI46" i="4"/>
  <c r="CF73" i="4"/>
  <c r="CG73" i="4" s="1"/>
  <c r="CI73" i="4"/>
  <c r="CF77" i="4"/>
  <c r="CG77" i="4" s="1"/>
  <c r="CI77" i="4"/>
  <c r="CF55" i="4"/>
  <c r="CG55" i="4" s="1"/>
  <c r="CI55" i="4"/>
  <c r="CF65" i="4"/>
  <c r="CG65" i="4" s="1"/>
  <c r="CI65" i="4"/>
  <c r="CF35" i="4"/>
  <c r="CG35" i="4" s="1"/>
  <c r="CI35" i="4"/>
  <c r="CF71" i="4"/>
  <c r="CG71" i="4" s="1"/>
  <c r="CI71" i="4"/>
  <c r="CF68" i="4"/>
  <c r="CG68" i="4" s="1"/>
  <c r="CI68" i="4"/>
  <c r="CF79" i="4"/>
  <c r="CI79" i="4"/>
  <c r="CF87" i="4"/>
  <c r="CG87" i="4" s="1"/>
  <c r="CI87" i="4"/>
  <c r="CF23" i="4"/>
  <c r="CI23" i="4"/>
  <c r="CF84" i="4"/>
  <c r="CG84" i="4" s="1"/>
  <c r="CI84" i="4"/>
  <c r="CF61" i="4"/>
  <c r="CG61" i="4" s="1"/>
  <c r="CI61" i="4"/>
  <c r="CF39" i="4"/>
  <c r="CG39" i="4" s="1"/>
  <c r="CI39" i="4"/>
  <c r="CF99" i="4"/>
  <c r="CI99" i="4"/>
  <c r="CF53" i="4"/>
  <c r="CG53" i="4" s="1"/>
  <c r="CI53" i="4"/>
  <c r="CF47" i="4"/>
  <c r="CG47" i="4" s="1"/>
  <c r="CI47" i="4"/>
  <c r="CF74" i="4"/>
  <c r="CI74" i="4"/>
  <c r="CF38" i="4"/>
  <c r="CG38" i="4" s="1"/>
  <c r="CI38" i="4"/>
  <c r="CF76" i="4"/>
  <c r="CG76" i="4" s="1"/>
  <c r="CI76" i="4"/>
  <c r="CF92" i="4"/>
  <c r="CI92" i="4"/>
  <c r="CF28" i="4"/>
  <c r="CG28" i="4" s="1"/>
  <c r="CI28" i="4"/>
  <c r="CF51" i="4"/>
  <c r="CG51" i="4" s="1"/>
  <c r="CI51" i="4"/>
  <c r="CF45" i="4"/>
  <c r="CG45" i="4" s="1"/>
  <c r="CI45" i="4"/>
  <c r="CF21" i="4"/>
  <c r="CI21" i="4"/>
  <c r="CF20" i="4"/>
  <c r="CI20" i="4"/>
  <c r="CF22" i="4"/>
  <c r="CI22" i="4"/>
  <c r="CF52" i="4"/>
  <c r="CG52" i="4" s="1"/>
  <c r="CF66" i="4"/>
  <c r="CG66" i="4" s="1"/>
  <c r="CF89" i="4"/>
  <c r="CG89" i="4" s="1"/>
  <c r="CF70" i="4"/>
  <c r="CG70" i="4" s="1"/>
  <c r="CF56" i="4"/>
  <c r="CG56" i="4" s="1"/>
  <c r="CF81" i="4"/>
  <c r="CG81" i="4" s="1"/>
  <c r="CF54" i="4"/>
  <c r="CG54" i="4" s="1"/>
  <c r="CF69" i="4"/>
  <c r="CG69" i="4" s="1"/>
  <c r="CF94" i="4"/>
  <c r="CG94" i="4" s="1"/>
  <c r="CF82" i="4"/>
  <c r="CG82" i="4" s="1"/>
  <c r="CF75" i="4"/>
  <c r="CG75" i="4" s="1"/>
  <c r="CF83" i="4"/>
  <c r="CG83" i="4" s="1"/>
  <c r="CF64" i="4"/>
  <c r="CG64" i="4" s="1"/>
  <c r="CF40" i="4"/>
  <c r="CG40" i="4" s="1"/>
  <c r="CF33" i="4"/>
  <c r="CG33" i="4" s="1"/>
  <c r="CF78" i="4"/>
  <c r="CG78" i="4" s="1"/>
  <c r="CF62" i="4"/>
  <c r="CG62" i="4" s="1"/>
  <c r="CF49" i="4"/>
  <c r="CG49" i="4" s="1"/>
  <c r="CD75" i="4"/>
  <c r="CD56" i="4"/>
  <c r="CD78" i="4"/>
  <c r="CS60" i="4"/>
  <c r="CS93" i="4"/>
  <c r="CU93" i="4" s="1"/>
  <c r="CF91" i="4"/>
  <c r="CG91" i="4" s="1"/>
  <c r="CF90" i="4"/>
  <c r="CG90" i="4" s="1"/>
  <c r="CS90" i="4" s="1"/>
  <c r="CU90" i="4" s="1"/>
  <c r="CF58" i="4"/>
  <c r="CG58" i="4" s="1"/>
  <c r="CS58" i="4" s="1"/>
  <c r="CU58" i="4" s="1"/>
  <c r="CF37" i="4"/>
  <c r="CG37" i="4" s="1"/>
  <c r="CF86" i="4"/>
  <c r="CG86" i="4" s="1"/>
  <c r="CF72" i="4"/>
  <c r="CG72" i="4" s="1"/>
  <c r="CS72" i="4" s="1"/>
  <c r="CU72" i="4" s="1"/>
  <c r="CF26" i="4"/>
  <c r="CG26" i="4" s="1"/>
  <c r="CF59" i="4"/>
  <c r="CF80" i="4"/>
  <c r="CF34" i="4"/>
  <c r="CG34" i="4" s="1"/>
  <c r="CF30" i="4"/>
  <c r="CG30" i="4" s="1"/>
  <c r="CF31" i="4"/>
  <c r="CG31" i="4" s="1"/>
  <c r="CF88" i="4"/>
  <c r="CG88" i="4" s="1"/>
  <c r="CF85" i="4"/>
  <c r="CG85" i="4" s="1"/>
  <c r="CS85" i="4" s="1"/>
  <c r="CU85" i="4" s="1"/>
  <c r="CD48" i="4"/>
  <c r="CD69" i="4"/>
  <c r="CD61" i="4"/>
  <c r="CD82" i="4"/>
  <c r="CD89" i="4"/>
  <c r="CD49" i="4"/>
  <c r="CD70" i="4"/>
  <c r="CD40" i="4"/>
  <c r="CD81" i="4"/>
  <c r="CS50" i="4"/>
  <c r="CU50" i="4" s="1"/>
  <c r="CD66" i="4"/>
  <c r="CD39" i="4"/>
  <c r="CD64" i="4"/>
  <c r="CD54" i="4"/>
  <c r="CD62" i="4"/>
  <c r="CD52" i="4"/>
  <c r="CD94" i="4"/>
  <c r="CS32" i="4"/>
  <c r="CU32" i="4" s="1"/>
  <c r="CS43" i="4"/>
  <c r="CU43" i="4" s="1"/>
  <c r="CB98" i="4"/>
  <c r="CD98" i="4" s="1"/>
  <c r="CU60" i="4"/>
  <c r="CB95" i="4"/>
  <c r="CI95" i="4" s="1"/>
  <c r="CD63" i="4"/>
  <c r="CG63" i="4"/>
  <c r="CD79" i="4"/>
  <c r="CG79" i="4"/>
  <c r="CD42" i="4"/>
  <c r="CG74" i="4"/>
  <c r="CD38" i="4"/>
  <c r="CD73" i="4"/>
  <c r="CD76" i="4"/>
  <c r="CD92" i="4"/>
  <c r="CG92" i="4"/>
  <c r="CD44" i="4"/>
  <c r="CD99" i="4"/>
  <c r="CG99" i="4"/>
  <c r="CD53" i="4"/>
  <c r="CD100" i="4"/>
  <c r="CD84" i="4"/>
  <c r="CD47" i="4"/>
  <c r="CD87" i="4"/>
  <c r="CD74" i="4"/>
  <c r="CD77" i="4"/>
  <c r="CD46" i="4"/>
  <c r="CD27" i="4"/>
  <c r="CG36" i="4"/>
  <c r="CG67" i="4"/>
  <c r="CG57" i="4"/>
  <c r="CG27" i="4"/>
  <c r="CU96" i="4"/>
  <c r="BZ102" i="4"/>
  <c r="CD97" i="4"/>
  <c r="CD65" i="4"/>
  <c r="CS91" i="4" l="1"/>
  <c r="CU91" i="4" s="1"/>
  <c r="CS56" i="4"/>
  <c r="CU56" i="4" s="1"/>
  <c r="CS71" i="4"/>
  <c r="CS37" i="4"/>
  <c r="CU37" i="4" s="1"/>
  <c r="CS78" i="4"/>
  <c r="CU78" i="4" s="1"/>
  <c r="CS45" i="4"/>
  <c r="CU45" i="4" s="1"/>
  <c r="CS87" i="4"/>
  <c r="CU87" i="4" s="1"/>
  <c r="CS92" i="4"/>
  <c r="CU92" i="4" s="1"/>
  <c r="CS79" i="4"/>
  <c r="CU79" i="4" s="1"/>
  <c r="CS44" i="4"/>
  <c r="CU44" i="4" s="1"/>
  <c r="CS39" i="4"/>
  <c r="CU39" i="4" s="1"/>
  <c r="CD95" i="4"/>
  <c r="CS63" i="4"/>
  <c r="CU63" i="4" s="1"/>
  <c r="CS47" i="4"/>
  <c r="CU47" i="4" s="1"/>
  <c r="CS89" i="4"/>
  <c r="CU89" i="4" s="1"/>
  <c r="CF98" i="4"/>
  <c r="CI98" i="4"/>
  <c r="CS40" i="4"/>
  <c r="CU40" i="4" s="1"/>
  <c r="CS82" i="4"/>
  <c r="CU82" i="4" s="1"/>
  <c r="CF95" i="4"/>
  <c r="CG95" i="4" s="1"/>
  <c r="CS94" i="4"/>
  <c r="CU94" i="4" s="1"/>
  <c r="CS62" i="4"/>
  <c r="CU62" i="4" s="1"/>
  <c r="CS54" i="4"/>
  <c r="CU54" i="4" s="1"/>
  <c r="CS64" i="4"/>
  <c r="CU64" i="4" s="1"/>
  <c r="CS66" i="4"/>
  <c r="CU66" i="4" s="1"/>
  <c r="CS81" i="4"/>
  <c r="CU81" i="4" s="1"/>
  <c r="CS70" i="4"/>
  <c r="CU70" i="4" s="1"/>
  <c r="CS30" i="4"/>
  <c r="CU30" i="4" s="1"/>
  <c r="CS49" i="4"/>
  <c r="CU49" i="4" s="1"/>
  <c r="CS52" i="4"/>
  <c r="CU52" i="4" s="1"/>
  <c r="CS75" i="4"/>
  <c r="CU75" i="4" s="1"/>
  <c r="CS34" i="4"/>
  <c r="CU34" i="4" s="1"/>
  <c r="CS69" i="4"/>
  <c r="CU69" i="4" s="1"/>
  <c r="CS31" i="4"/>
  <c r="CU31" i="4" s="1"/>
  <c r="CS26" i="4"/>
  <c r="CU26" i="4" s="1"/>
  <c r="CS33" i="4"/>
  <c r="CU33" i="4" s="1"/>
  <c r="CS83" i="4"/>
  <c r="CU83" i="4" s="1"/>
  <c r="CS88" i="4"/>
  <c r="CU88" i="4" s="1"/>
  <c r="CS86" i="4"/>
  <c r="CU86" i="4" s="1"/>
  <c r="CG80" i="4"/>
  <c r="CS80" i="4" s="1"/>
  <c r="CU80" i="4" s="1"/>
  <c r="CG59" i="4"/>
  <c r="CS59" i="4" s="1"/>
  <c r="CU59" i="4" s="1"/>
  <c r="CS27" i="4"/>
  <c r="CU27" i="4" s="1"/>
  <c r="CS38" i="4"/>
  <c r="CU38" i="4" s="1"/>
  <c r="CS74" i="4"/>
  <c r="CU74" i="4" s="1"/>
  <c r="CS100" i="4"/>
  <c r="CU100" i="4" s="1"/>
  <c r="CS65" i="4"/>
  <c r="CU65" i="4" s="1"/>
  <c r="CS97" i="4"/>
  <c r="CU97" i="4" s="1"/>
  <c r="CS77" i="4"/>
  <c r="CU77" i="4" s="1"/>
  <c r="CS76" i="4"/>
  <c r="CU76" i="4" s="1"/>
  <c r="CS99" i="4"/>
  <c r="CU99" i="4" s="1"/>
  <c r="CS36" i="4"/>
  <c r="CU36" i="4" s="1"/>
  <c r="CG98" i="4"/>
  <c r="CS68" i="4"/>
  <c r="CU68" i="4" s="1"/>
  <c r="CS61" i="4"/>
  <c r="CU61" i="4" s="1"/>
  <c r="CS48" i="4"/>
  <c r="CU48" i="4" s="1"/>
  <c r="CS51" i="4"/>
  <c r="CU51" i="4" s="1"/>
  <c r="CS84" i="4"/>
  <c r="CU84" i="4" s="1"/>
  <c r="CS46" i="4"/>
  <c r="CU46" i="4" s="1"/>
  <c r="CS41" i="4"/>
  <c r="CU41" i="4" s="1"/>
  <c r="CS35" i="4"/>
  <c r="CU35" i="4" s="1"/>
  <c r="CS67" i="4"/>
  <c r="CU67" i="4" s="1"/>
  <c r="CS28" i="4"/>
  <c r="CU28" i="4" s="1"/>
  <c r="CU71" i="4"/>
  <c r="CS57" i="4"/>
  <c r="CU57" i="4" s="1"/>
  <c r="CS53" i="4"/>
  <c r="CU53" i="4" s="1"/>
  <c r="CS55" i="4"/>
  <c r="CU55" i="4" s="1"/>
  <c r="CS73" i="4"/>
  <c r="CU73" i="4" s="1"/>
  <c r="AX105" i="4"/>
  <c r="L7" i="4" s="1"/>
  <c r="CP7" i="4" s="1"/>
  <c r="CG42" i="4"/>
  <c r="CS98" i="4" l="1"/>
  <c r="CU98" i="4" s="1"/>
  <c r="CS95" i="4"/>
  <c r="CU95" i="4" s="1"/>
  <c r="CS42" i="4"/>
  <c r="CU42" i="4" s="1"/>
  <c r="CD25" i="4"/>
  <c r="CG25" i="4"/>
  <c r="CS25" i="4" l="1"/>
  <c r="CU25" i="4" s="1"/>
  <c r="CD23" i="4" l="1"/>
  <c r="CG23" i="4"/>
  <c r="CS23" i="4" s="1"/>
  <c r="CU23" i="4" l="1"/>
  <c r="CG21" i="4" l="1"/>
  <c r="CG22" i="4"/>
  <c r="CD22" i="4"/>
  <c r="CE22" i="4" s="1"/>
  <c r="CD21" i="4"/>
  <c r="CE21" i="4" s="1"/>
  <c r="CS22" i="4" l="1"/>
  <c r="CU22" i="4" s="1"/>
  <c r="CS21" i="4"/>
  <c r="CU21" i="4" s="1"/>
  <c r="CG24" i="4" l="1"/>
  <c r="CD24" i="4"/>
  <c r="CS24" i="4" s="1"/>
  <c r="CU24" i="4" l="1"/>
  <c r="CD20" i="4" l="1"/>
  <c r="CG20" i="4"/>
  <c r="CE20" i="4" l="1"/>
  <c r="CS20" i="4" s="1"/>
  <c r="CT19" i="4" s="1"/>
  <c r="CT10" i="4" s="1"/>
  <c r="CE102" i="4" l="1"/>
  <c r="CE105" i="4" s="1"/>
  <c r="L8" i="4" s="1"/>
  <c r="CU20" i="4"/>
  <c r="CU102" i="4" s="1"/>
  <c r="CP8" i="4" l="1"/>
  <c r="L12" i="4"/>
  <c r="L13" i="4" s="1"/>
</calcChain>
</file>

<file path=xl/sharedStrings.xml><?xml version="1.0" encoding="utf-8"?>
<sst xmlns="http://schemas.openxmlformats.org/spreadsheetml/2006/main" count="4021" uniqueCount="2079">
  <si>
    <t>PUNTA CALERA</t>
  </si>
  <si>
    <t xml:space="preserve">LOS NAREJOS </t>
  </si>
  <si>
    <t xml:space="preserve">LAS LOMAS DEL RAME </t>
  </si>
  <si>
    <t>LOS ALCÁZARES</t>
  </si>
  <si>
    <t>ORILLA DEL AZARBE</t>
  </si>
  <si>
    <t>SISCAR</t>
  </si>
  <si>
    <t>SANTOMERA</t>
  </si>
  <si>
    <t>MATANZAS</t>
  </si>
  <si>
    <t>YECLA</t>
  </si>
  <si>
    <t>RASPAY</t>
  </si>
  <si>
    <t>CAMPO ARRIBA</t>
  </si>
  <si>
    <t>CAMPO ABAJO</t>
  </si>
  <si>
    <t>VILLANUEVA DEL RIO SEGURA</t>
  </si>
  <si>
    <t>FUENTE MORRA</t>
  </si>
  <si>
    <t>VIRGEN DEL CARMEN</t>
  </si>
  <si>
    <t>CAÑADA DE CARTIN</t>
  </si>
  <si>
    <t>NUESTRA SEÑORA ASUNCION</t>
  </si>
  <si>
    <t>AGUA AMARGA</t>
  </si>
  <si>
    <t>TORREBLANCA</t>
  </si>
  <si>
    <t xml:space="preserve">LAS OLIVERAS </t>
  </si>
  <si>
    <t xml:space="preserve">EL LAZARETO </t>
  </si>
  <si>
    <t xml:space="preserve">LA ESPERANZA </t>
  </si>
  <si>
    <t>LA UNIÓN</t>
  </si>
  <si>
    <t>ROCHE</t>
  </si>
  <si>
    <t>PORTMAN</t>
  </si>
  <si>
    <t>VENTA PUÑALES</t>
  </si>
  <si>
    <t>ULEA</t>
  </si>
  <si>
    <t xml:space="preserve">LA RAMBLA </t>
  </si>
  <si>
    <t xml:space="preserve">LAS LOMAS </t>
  </si>
  <si>
    <t>FICAIRA</t>
  </si>
  <si>
    <t xml:space="preserve">LA ESTACION </t>
  </si>
  <si>
    <t>CUESTA BLANCA</t>
  </si>
  <si>
    <t>RAIGUERO BAJO</t>
  </si>
  <si>
    <t>RAIGUERO ALTO</t>
  </si>
  <si>
    <t>RAIGUERO</t>
  </si>
  <si>
    <t xml:space="preserve">LA ÑORICA </t>
  </si>
  <si>
    <t xml:space="preserve">LA COSTERA </t>
  </si>
  <si>
    <t>ÑORICA</t>
  </si>
  <si>
    <t xml:space="preserve">LAS QUEBRADAS </t>
  </si>
  <si>
    <t xml:space="preserve">LA BARQUILLA </t>
  </si>
  <si>
    <t>LEBOR BAJO</t>
  </si>
  <si>
    <t>LEBOR ALTO</t>
  </si>
  <si>
    <t>LEBOR</t>
  </si>
  <si>
    <t xml:space="preserve">LOS PULIOS </t>
  </si>
  <si>
    <t xml:space="preserve">LAS VENTAS </t>
  </si>
  <si>
    <t xml:space="preserve">LOS CANTAREROS </t>
  </si>
  <si>
    <t>PARETON</t>
  </si>
  <si>
    <t>MORTI BAJO</t>
  </si>
  <si>
    <t>MORTI ALTO</t>
  </si>
  <si>
    <t xml:space="preserve">LA CHARCA </t>
  </si>
  <si>
    <t>MORTI</t>
  </si>
  <si>
    <t xml:space="preserve">LA SIERRA </t>
  </si>
  <si>
    <t xml:space="preserve">LA HUERTA </t>
  </si>
  <si>
    <t xml:space="preserve">LAS VIÑAS </t>
  </si>
  <si>
    <t>TOTANA</t>
  </si>
  <si>
    <t xml:space="preserve">LOS ROMEROS </t>
  </si>
  <si>
    <t>RINCON DE LAS DELICIAS</t>
  </si>
  <si>
    <t xml:space="preserve">LAS TORRES DE COTILLAS </t>
  </si>
  <si>
    <t xml:space="preserve">EL RODEO DE LA ERMITA </t>
  </si>
  <si>
    <t xml:space="preserve">LOS PULPITES </t>
  </si>
  <si>
    <t>PARQUE DE LAS PALMERAS</t>
  </si>
  <si>
    <t xml:space="preserve">LAS PARCELAS </t>
  </si>
  <si>
    <t>PAGO TOCINO</t>
  </si>
  <si>
    <t xml:space="preserve">LA MEDIA LEGUA </t>
  </si>
  <si>
    <t xml:space="preserve">LOS MATIAS </t>
  </si>
  <si>
    <t xml:space="preserve">LA LOMA </t>
  </si>
  <si>
    <t>HUERTA DE ARRIBA</t>
  </si>
  <si>
    <t>HUERTA DE ABAJO</t>
  </si>
  <si>
    <t xml:space="preserve">LA FLORIDA </t>
  </si>
  <si>
    <t xml:space="preserve">EL COTO </t>
  </si>
  <si>
    <t>COTILLAS ANTIGUA</t>
  </si>
  <si>
    <t xml:space="preserve">LA CONDOMINA </t>
  </si>
  <si>
    <t xml:space="preserve">LOS CARAMBAS </t>
  </si>
  <si>
    <t>CAMPO DE ARRIBA</t>
  </si>
  <si>
    <t>CAMPO DE ABAJO</t>
  </si>
  <si>
    <t>TORRE PACHECO</t>
  </si>
  <si>
    <t>SANTA ROSALIA</t>
  </si>
  <si>
    <t>SAN CAYETANO</t>
  </si>
  <si>
    <t>ROLDAN</t>
  </si>
  <si>
    <t xml:space="preserve">LOS MEROÑOS </t>
  </si>
  <si>
    <t>JIMENADO</t>
  </si>
  <si>
    <t>HOYAMORENA</t>
  </si>
  <si>
    <t>HORTICHUELA</t>
  </si>
  <si>
    <t>DOLORES</t>
  </si>
  <si>
    <t xml:space="preserve">LOS CAMACHOS </t>
  </si>
  <si>
    <t>BALSICAS</t>
  </si>
  <si>
    <t xml:space="preserve">LOS VERAS </t>
  </si>
  <si>
    <t xml:space="preserve">LOS TARRAGAS </t>
  </si>
  <si>
    <t>SAN PEDRO DEL PINATAR</t>
  </si>
  <si>
    <t xml:space="preserve">LAS SALINAS </t>
  </si>
  <si>
    <t xml:space="preserve">EL SALERO </t>
  </si>
  <si>
    <t xml:space="preserve">LOS SAEZ </t>
  </si>
  <si>
    <t xml:space="preserve">LOS PEÑASCOS </t>
  </si>
  <si>
    <t>LO PAGAN</t>
  </si>
  <si>
    <t xml:space="preserve">LAS PACHECAS </t>
  </si>
  <si>
    <t xml:space="preserve">EL MOJON </t>
  </si>
  <si>
    <t>LOMA DE ARRIBA</t>
  </si>
  <si>
    <t>LOMA DE ABAJO</t>
  </si>
  <si>
    <t xml:space="preserve">LOS IMBERNONES </t>
  </si>
  <si>
    <t xml:space="preserve">LOS GOMEZ </t>
  </si>
  <si>
    <t xml:space="preserve">LAS ESPERANZAS </t>
  </si>
  <si>
    <t xml:space="preserve">LOS CUARTEROS </t>
  </si>
  <si>
    <t xml:space="preserve">LAS BEATAS </t>
  </si>
  <si>
    <t xml:space="preserve">LOS ANTOLINOS </t>
  </si>
  <si>
    <t>ISLA PERDIGUERA</t>
  </si>
  <si>
    <t>ISLA MAYOR (O DEL BARON)</t>
  </si>
  <si>
    <t>TARQUINALES</t>
  </si>
  <si>
    <t>SANTIAGO DE LA RIBERA</t>
  </si>
  <si>
    <t>SAN JAVIER</t>
  </si>
  <si>
    <t>RODA</t>
  </si>
  <si>
    <t>POZO ALEDO</t>
  </si>
  <si>
    <t xml:space="preserve">EL MIRADOR </t>
  </si>
  <si>
    <t>La Manga del Mar Menor</t>
  </si>
  <si>
    <t xml:space="preserve">LA GRAJUELA </t>
  </si>
  <si>
    <t>COLONIA JULIO RUIZ DE ALDA</t>
  </si>
  <si>
    <t xml:space="preserve">LA CALAVERA </t>
  </si>
  <si>
    <t>VITE</t>
  </si>
  <si>
    <t xml:space="preserve">LAS VENTANAS </t>
  </si>
  <si>
    <t>RICOTE</t>
  </si>
  <si>
    <t>RAMBLA DE CHARRARA</t>
  </si>
  <si>
    <t>PATRUENA</t>
  </si>
  <si>
    <t>LICHOR</t>
  </si>
  <si>
    <t>FUENTE DEL CIENO</t>
  </si>
  <si>
    <t>CUESTA ALTA</t>
  </si>
  <si>
    <t xml:space="preserve">LA CUERDA </t>
  </si>
  <si>
    <t>COLLADO GIL</t>
  </si>
  <si>
    <t>CAÑADA GIL</t>
  </si>
  <si>
    <t>BERRANDINO</t>
  </si>
  <si>
    <t xml:space="preserve">LA BERMEJA </t>
  </si>
  <si>
    <t>AMBROS</t>
  </si>
  <si>
    <t>ALMARCHA</t>
  </si>
  <si>
    <t>ALCOBA</t>
  </si>
  <si>
    <t>AINAS</t>
  </si>
  <si>
    <t xml:space="preserve">LAS CASICAS </t>
  </si>
  <si>
    <t>PUERTO LUMBRERAS</t>
  </si>
  <si>
    <t>GOÑAR</t>
  </si>
  <si>
    <t>PUERTO ADENTRO</t>
  </si>
  <si>
    <t>ESTACION</t>
  </si>
  <si>
    <t>ERMITA</t>
  </si>
  <si>
    <t>ESPARRAGAL</t>
  </si>
  <si>
    <t>CABEZO DE LA JARA</t>
  </si>
  <si>
    <t>PLIEGO</t>
  </si>
  <si>
    <t>OJOS</t>
  </si>
  <si>
    <t xml:space="preserve">LA CUNA </t>
  </si>
  <si>
    <t xml:space="preserve">EL CAMPILLO </t>
  </si>
  <si>
    <t xml:space="preserve">EL BARRANCO </t>
  </si>
  <si>
    <t xml:space="preserve">EL ARCO </t>
  </si>
  <si>
    <t xml:space="preserve">LA ALQUIBLA </t>
  </si>
  <si>
    <t>TABALA</t>
  </si>
  <si>
    <t>ZENETA</t>
  </si>
  <si>
    <t>CABECICO DEL REY</t>
  </si>
  <si>
    <t xml:space="preserve">LOS BASTIDAS </t>
  </si>
  <si>
    <t>VALLADOLISES</t>
  </si>
  <si>
    <t xml:space="preserve">LO JURADO </t>
  </si>
  <si>
    <t>VALLADOLISES Y LO JURADO</t>
  </si>
  <si>
    <t>RINCON DEL GALLEGO</t>
  </si>
  <si>
    <t>TORREAGUERA</t>
  </si>
  <si>
    <t>CAMPO EREMITORIO DE LA LUZ</t>
  </si>
  <si>
    <t>MONTE LISO</t>
  </si>
  <si>
    <t>HUERTA DE SANTO ANGEL</t>
  </si>
  <si>
    <t>SANTO ANGEL</t>
  </si>
  <si>
    <t>CASAS DEL CARRIL DE LA IGLESIA</t>
  </si>
  <si>
    <t>CASAS DEL CAMINO DE CHURRA</t>
  </si>
  <si>
    <t>SANTIAGO Y ZARAICHE</t>
  </si>
  <si>
    <t>HUERTA DE SANTA CRUZ</t>
  </si>
  <si>
    <t>SANTA CRUZ</t>
  </si>
  <si>
    <t>SAN JOSE DE LA MONTAÑA</t>
  </si>
  <si>
    <t xml:space="preserve">EL PUNTARRON </t>
  </si>
  <si>
    <t>ERMITA DE BELEN</t>
  </si>
  <si>
    <t>BONETES</t>
  </si>
  <si>
    <t xml:space="preserve">LA VOZ NEGRA </t>
  </si>
  <si>
    <t xml:space="preserve">LA VEREDA </t>
  </si>
  <si>
    <t>TORRE GUIL</t>
  </si>
  <si>
    <t>SANGONERA LA SECA</t>
  </si>
  <si>
    <t>HUERTA DE SAN BENITO</t>
  </si>
  <si>
    <t>BARRIO DEL PROGRESO</t>
  </si>
  <si>
    <t>ERMITA DE PATIÑO</t>
  </si>
  <si>
    <t>SAN BENITO</t>
  </si>
  <si>
    <t>HUERTA DEL RINCON DE SECA</t>
  </si>
  <si>
    <t>RINCON DE SECA</t>
  </si>
  <si>
    <t>HUERTA Y CAMPO DE LOS RAMOS</t>
  </si>
  <si>
    <t xml:space="preserve">LOS RAMOS </t>
  </si>
  <si>
    <t>SAN JOSE OBRERO</t>
  </si>
  <si>
    <t>HUERTA DEL RAAL</t>
  </si>
  <si>
    <t xml:space="preserve">EL RAAL </t>
  </si>
  <si>
    <t>MOLINO ALFATEGO</t>
  </si>
  <si>
    <t>CASAS DE CEMENTERIO DE NUESTRO PADRE JESUS</t>
  </si>
  <si>
    <t xml:space="preserve">EL PUNTAL </t>
  </si>
  <si>
    <t>TORRE DE LA MANRESA</t>
  </si>
  <si>
    <t>SAN ROQUE</t>
  </si>
  <si>
    <t>MOLINO DEL NELVA</t>
  </si>
  <si>
    <t xml:space="preserve">EL SECANO </t>
  </si>
  <si>
    <t>RINCON DE LOS GARCIAS</t>
  </si>
  <si>
    <t>PUENTE TOCINOS</t>
  </si>
  <si>
    <t>SOTO DE LA HOYA</t>
  </si>
  <si>
    <t xml:space="preserve">LOS POLVORINES </t>
  </si>
  <si>
    <t>MOLINO DE LOS CASIANOS</t>
  </si>
  <si>
    <t xml:space="preserve">LA ÑORA </t>
  </si>
  <si>
    <t>ERMITA DE BURGOS</t>
  </si>
  <si>
    <t>NONDUERMAS</t>
  </si>
  <si>
    <t>HUERTA DE MONTEAGUDO</t>
  </si>
  <si>
    <t>MONTEAGUDO</t>
  </si>
  <si>
    <t xml:space="preserve">EL SALAR </t>
  </si>
  <si>
    <t>HUERTA DE LLANO DE BRUJAS</t>
  </si>
  <si>
    <t>LLANO DE BRUJAS</t>
  </si>
  <si>
    <t>BALSICAS DE ARRIBA</t>
  </si>
  <si>
    <t>JERONIMOS Y AVILESES</t>
  </si>
  <si>
    <t>JERONIMOS Y AVILESES Y BALSICAS DE ARRIBA</t>
  </si>
  <si>
    <t>JAVALI VIEJO (O EL LUGARICO)</t>
  </si>
  <si>
    <t>FABRICA DE LA POLVORA</t>
  </si>
  <si>
    <t>JAVALI VIEJO</t>
  </si>
  <si>
    <t xml:space="preserve">LOS JERONIMOS </t>
  </si>
  <si>
    <t>GUADALUPE DE MACIASCOQUE</t>
  </si>
  <si>
    <t xml:space="preserve">LA GALAPACHA </t>
  </si>
  <si>
    <t>AGRIDULCE</t>
  </si>
  <si>
    <t>GUADALUPE</t>
  </si>
  <si>
    <t xml:space="preserve">EL CARACOLERO </t>
  </si>
  <si>
    <t xml:space="preserve">LA TERCIA </t>
  </si>
  <si>
    <t xml:space="preserve">LO GEA </t>
  </si>
  <si>
    <t>GEA Y TRUYOLS</t>
  </si>
  <si>
    <t>ZAMBRANA</t>
  </si>
  <si>
    <t>LAGES</t>
  </si>
  <si>
    <t xml:space="preserve">LOS GARRES </t>
  </si>
  <si>
    <t>GARRES Y LAGES</t>
  </si>
  <si>
    <t>AZARBE</t>
  </si>
  <si>
    <t xml:space="preserve">LOS PEDRIÑANES </t>
  </si>
  <si>
    <t>CASAS DE LA HUERTA DE ERA ALTA</t>
  </si>
  <si>
    <t>ERA ALTA</t>
  </si>
  <si>
    <t xml:space="preserve">EL CASTELLAR </t>
  </si>
  <si>
    <t>CHURRA</t>
  </si>
  <si>
    <t xml:space="preserve">LOS GARCIAS </t>
  </si>
  <si>
    <t>BRIANES</t>
  </si>
  <si>
    <t>CORVERA</t>
  </si>
  <si>
    <t xml:space="preserve">LA URDIENCA </t>
  </si>
  <si>
    <t>COBATILLAS</t>
  </si>
  <si>
    <t xml:space="preserve">LAS CASAS </t>
  </si>
  <si>
    <t>CABEZO DE LA PLATA</t>
  </si>
  <si>
    <t>CAÑADAS DE SAN PEDRO</t>
  </si>
  <si>
    <t xml:space="preserve">LA ZARZA </t>
  </si>
  <si>
    <t>CAÑADA HERMOSA</t>
  </si>
  <si>
    <t>HUERTA Y CAMPO DEL CABEZO</t>
  </si>
  <si>
    <t>CABEZO DE TORRES</t>
  </si>
  <si>
    <t>BELCHI</t>
  </si>
  <si>
    <t>RINCON DE LOS ILLANES</t>
  </si>
  <si>
    <t xml:space="preserve">LA ARBOLEJA </t>
  </si>
  <si>
    <t>HUERTA DE ALQUERIAS</t>
  </si>
  <si>
    <t>ALQUERIAS</t>
  </si>
  <si>
    <t>RINCON DEL MERINO</t>
  </si>
  <si>
    <t xml:space="preserve">LOS MAURILLOS </t>
  </si>
  <si>
    <t xml:space="preserve">LOS MATEOS </t>
  </si>
  <si>
    <t xml:space="preserve">LOS ALBURQUERQUES </t>
  </si>
  <si>
    <t>TORRE SALINAS</t>
  </si>
  <si>
    <t xml:space="preserve">LA APARECIDA </t>
  </si>
  <si>
    <t xml:space="preserve">LA HERRERA </t>
  </si>
  <si>
    <t>ALJUCER</t>
  </si>
  <si>
    <t>SANTUARIO DE LA FUENSANTA</t>
  </si>
  <si>
    <t>ALGEZARES</t>
  </si>
  <si>
    <t>HUERTA DE LA ALBERCA</t>
  </si>
  <si>
    <t>ALBERCA DE LAS TORRES</t>
  </si>
  <si>
    <t xml:space="preserve">LA ALBERCA </t>
  </si>
  <si>
    <t>TORRE MOLINA</t>
  </si>
  <si>
    <t>CARRIL DE LOS PENCHOS</t>
  </si>
  <si>
    <t xml:space="preserve">LA ALBATALIA </t>
  </si>
  <si>
    <t>SAN JOSE DE LA VEGA</t>
  </si>
  <si>
    <t>SAN GINES</t>
  </si>
  <si>
    <t>EL PALMAR</t>
  </si>
  <si>
    <t>BENIAJAN</t>
  </si>
  <si>
    <t>ZARANDONA</t>
  </si>
  <si>
    <t>SUCINA</t>
  </si>
  <si>
    <t>SANGONERA LA VERDE O ERMITA NUEVA</t>
  </si>
  <si>
    <t>RINCON DE BENISCORNIA</t>
  </si>
  <si>
    <t xml:space="preserve">LA RAYA </t>
  </si>
  <si>
    <t>PUEBLA DE SOTO</t>
  </si>
  <si>
    <t xml:space="preserve">LOS MARTINEZ DEL PUERTO </t>
  </si>
  <si>
    <t>LOBOSILLO</t>
  </si>
  <si>
    <t>JAVALI NUEVO</t>
  </si>
  <si>
    <t xml:space="preserve">LOS DOLORES </t>
  </si>
  <si>
    <t>LUGAR DE CASILLAS  O ERMITA DE BUENDIA</t>
  </si>
  <si>
    <t>CARRASCOY/LA MURTA</t>
  </si>
  <si>
    <t>BARQUEROS</t>
  </si>
  <si>
    <t>BAÑOS Y MENDIGO</t>
  </si>
  <si>
    <t>MURCIA</t>
  </si>
  <si>
    <t>YECHAR</t>
  </si>
  <si>
    <t>RINCONES</t>
  </si>
  <si>
    <t>RETAMOSA</t>
  </si>
  <si>
    <t xml:space="preserve">LA PUEBLA DE MULA </t>
  </si>
  <si>
    <t>PINAR HERMOSO</t>
  </si>
  <si>
    <t xml:space="preserve">EL NIÑO </t>
  </si>
  <si>
    <t>MULA</t>
  </si>
  <si>
    <t>HOYA NOGUERA Y CUADRADOS</t>
  </si>
  <si>
    <t xml:space="preserve">LA HERREÑA </t>
  </si>
  <si>
    <t>FUENTE LIBRILLA</t>
  </si>
  <si>
    <t>CASAS NUEVAS</t>
  </si>
  <si>
    <t>CAGITAN</t>
  </si>
  <si>
    <t xml:space="preserve">LOS BAÑOS </t>
  </si>
  <si>
    <t>ARDAL</t>
  </si>
  <si>
    <t>ALQUIBLA</t>
  </si>
  <si>
    <t xml:space="preserve">LAS PEDRIZAS </t>
  </si>
  <si>
    <t>MAJARAZAN</t>
  </si>
  <si>
    <t>INAZARES</t>
  </si>
  <si>
    <t xml:space="preserve">LA RIBERA </t>
  </si>
  <si>
    <t>ZAEN DE ARRIBA</t>
  </si>
  <si>
    <t>ZAEN DE ABAJO</t>
  </si>
  <si>
    <t xml:space="preserve">LA RISCA </t>
  </si>
  <si>
    <t>ORIHUELO</t>
  </si>
  <si>
    <t xml:space="preserve">LAS LORIGAS </t>
  </si>
  <si>
    <t>FOTUYA</t>
  </si>
  <si>
    <t>CASICAS DE SAN JUAN</t>
  </si>
  <si>
    <t>CASAS DE MOYA</t>
  </si>
  <si>
    <t>CASAS DE ALEDO</t>
  </si>
  <si>
    <t>CASA PUERTO</t>
  </si>
  <si>
    <t>CASA NUEVA</t>
  </si>
  <si>
    <t>CAPEL</t>
  </si>
  <si>
    <t>BAJIL</t>
  </si>
  <si>
    <t>SAN JUAN</t>
  </si>
  <si>
    <t xml:space="preserve">LA ENCOMIENDA </t>
  </si>
  <si>
    <t xml:space="preserve">EL SABINAR </t>
  </si>
  <si>
    <t>RINCON DEL SASTRE</t>
  </si>
  <si>
    <t xml:space="preserve">LAS NOGUERAS </t>
  </si>
  <si>
    <t xml:space="preserve">LA LEONA </t>
  </si>
  <si>
    <t>GIBARROYA</t>
  </si>
  <si>
    <t xml:space="preserve">LA FUENSANTA </t>
  </si>
  <si>
    <t>CASA DEL PRADO</t>
  </si>
  <si>
    <t xml:space="preserve">LOS CANTOS </t>
  </si>
  <si>
    <t>CALAR DE LA SANTA</t>
  </si>
  <si>
    <t>ARROYO TERCERO</t>
  </si>
  <si>
    <t>SAN BARTOLOME</t>
  </si>
  <si>
    <t>PUERTO ORTIZ</t>
  </si>
  <si>
    <t>CASAS ALFARO</t>
  </si>
  <si>
    <t>PUERTO HONDO</t>
  </si>
  <si>
    <t xml:space="preserve">LOS PRADOS </t>
  </si>
  <si>
    <t>HOYA ALAZOR</t>
  </si>
  <si>
    <t xml:space="preserve">LOS CASTILLICOS </t>
  </si>
  <si>
    <t>ARROYO BLANCO</t>
  </si>
  <si>
    <t>ARROYO ALAZOR</t>
  </si>
  <si>
    <t>ROGATIVA</t>
  </si>
  <si>
    <t xml:space="preserve">LA PUERTA </t>
  </si>
  <si>
    <t>HONDARES</t>
  </si>
  <si>
    <t xml:space="preserve">LOS GRANADICOS </t>
  </si>
  <si>
    <t xml:space="preserve">EL CEREZO </t>
  </si>
  <si>
    <t xml:space="preserve">EL CAMPANERO </t>
  </si>
  <si>
    <t>ARRAYAN</t>
  </si>
  <si>
    <t>ROBLE</t>
  </si>
  <si>
    <t>TRIANA</t>
  </si>
  <si>
    <t>TORRE ARENAS</t>
  </si>
  <si>
    <t>SALMERON</t>
  </si>
  <si>
    <t>MOHARQUE</t>
  </si>
  <si>
    <t xml:space="preserve">LA BOQUERA </t>
  </si>
  <si>
    <t>RIO SEGURA</t>
  </si>
  <si>
    <t xml:space="preserve">LAS MURTAS </t>
  </si>
  <si>
    <t xml:space="preserve">EL CHOPILLO </t>
  </si>
  <si>
    <t xml:space="preserve">LAS COBATILLAS </t>
  </si>
  <si>
    <t xml:space="preserve">EL ALGAIDON </t>
  </si>
  <si>
    <t xml:space="preserve">EL MOSQUITO </t>
  </si>
  <si>
    <t xml:space="preserve">EL MORALEJO </t>
  </si>
  <si>
    <t xml:space="preserve">EL ROMERALEJO </t>
  </si>
  <si>
    <t xml:space="preserve">LOS ODRES </t>
  </si>
  <si>
    <t>CAÑADA DE LA CRUZ</t>
  </si>
  <si>
    <t>RINCON DE LOS HUERTOS</t>
  </si>
  <si>
    <t xml:space="preserve">EL VILLAR </t>
  </si>
  <si>
    <t>OTOS</t>
  </si>
  <si>
    <t xml:space="preserve">EL MOLINO </t>
  </si>
  <si>
    <t>MAZUZA</t>
  </si>
  <si>
    <t>FUENTE DE BENIZAR</t>
  </si>
  <si>
    <t>CHARAN</t>
  </si>
  <si>
    <t>CASICAS DEL PORTAL</t>
  </si>
  <si>
    <t>CASA REQUENA</t>
  </si>
  <si>
    <t>CASA DE LOS GARCIA</t>
  </si>
  <si>
    <t xml:space="preserve">LA ALBERQUILLA </t>
  </si>
  <si>
    <t>BENIZAR</t>
  </si>
  <si>
    <t>CASAS DEL POBRE</t>
  </si>
  <si>
    <t xml:space="preserve">LA PAVA </t>
  </si>
  <si>
    <t>CASA DE ERAS</t>
  </si>
  <si>
    <t>BEJAR</t>
  </si>
  <si>
    <t xml:space="preserve">LOS CHARCOS </t>
  </si>
  <si>
    <t xml:space="preserve">EL COBO </t>
  </si>
  <si>
    <t>ARENAL</t>
  </si>
  <si>
    <t>BENAMOR</t>
  </si>
  <si>
    <t>MORATALLA</t>
  </si>
  <si>
    <t xml:space="preserve">LOS VALIENTES </t>
  </si>
  <si>
    <t>TORREALTA</t>
  </si>
  <si>
    <t>ROMERAL</t>
  </si>
  <si>
    <t>RIBERA DE MOLINA</t>
  </si>
  <si>
    <t>RELLANO</t>
  </si>
  <si>
    <t>MOLINA DE SEGURA</t>
  </si>
  <si>
    <t xml:space="preserve">EL LLANO </t>
  </si>
  <si>
    <t xml:space="preserve">LA HURONA </t>
  </si>
  <si>
    <t xml:space="preserve">LA HORNERA </t>
  </si>
  <si>
    <t>FENAZAR</t>
  </si>
  <si>
    <t>LA ESPADA</t>
  </si>
  <si>
    <t>COMALA</t>
  </si>
  <si>
    <t>CAMPOTEJAR BAJA</t>
  </si>
  <si>
    <t>CAMPOTEJAR ALTA</t>
  </si>
  <si>
    <t>ALBARDA</t>
  </si>
  <si>
    <t>SALADILLO</t>
  </si>
  <si>
    <t>PUERTO DE MAZARRÓN</t>
  </si>
  <si>
    <t>Moreras / Bolnuevo</t>
  </si>
  <si>
    <t>MINGRANO</t>
  </si>
  <si>
    <t>MAZARRÓN</t>
  </si>
  <si>
    <t>MAJADA</t>
  </si>
  <si>
    <t>LEIVA</t>
  </si>
  <si>
    <t>IFRE-PASTRANA</t>
  </si>
  <si>
    <t>IFRE-CAÑADA DE GALLEGO</t>
  </si>
  <si>
    <t>GARROBO</t>
  </si>
  <si>
    <t>GAÑUELAS</t>
  </si>
  <si>
    <t>CAÑADAS DEL ROMERO</t>
  </si>
  <si>
    <t>ATALAYA</t>
  </si>
  <si>
    <t xml:space="preserve">LA ANCHOSA </t>
  </si>
  <si>
    <t>PALACIOS BLANCOS</t>
  </si>
  <si>
    <t>LORQUI</t>
  </si>
  <si>
    <t>HENARES</t>
  </si>
  <si>
    <t>EL AVE  Y LOS SIMONES</t>
  </si>
  <si>
    <t>ZARZALICO</t>
  </si>
  <si>
    <t>ALHAGUECES</t>
  </si>
  <si>
    <t>ZARZADILLA DE TOTANA</t>
  </si>
  <si>
    <t>EL RINCON  Y EL MINGRANO</t>
  </si>
  <si>
    <t>FONTANICAS Y SAN ANTON</t>
  </si>
  <si>
    <t>CAÑADA HERMOSA Y JOFRE</t>
  </si>
  <si>
    <t>ZARCILLA DE RAMOS</t>
  </si>
  <si>
    <t>PANTANO DE PUENTES</t>
  </si>
  <si>
    <t>LUCHENA</t>
  </si>
  <si>
    <t xml:space="preserve">LOS JUANETES </t>
  </si>
  <si>
    <t xml:space="preserve">LOS CHURTALES </t>
  </si>
  <si>
    <t>CASA DE PANES</t>
  </si>
  <si>
    <t xml:space="preserve">LA TOVA </t>
  </si>
  <si>
    <t>VENTA DEL CORONEL</t>
  </si>
  <si>
    <t>MALVERDE Y LAS CARRASCAS DE SOTO</t>
  </si>
  <si>
    <t xml:space="preserve">EL CEMENTERIO </t>
  </si>
  <si>
    <t>APICHE</t>
  </si>
  <si>
    <t>EL ALJIBE  Y LAS BRENCAS DE SICILIA</t>
  </si>
  <si>
    <t>TORRECILLA</t>
  </si>
  <si>
    <t>ZUÑIGA Y LA JUNCOSA</t>
  </si>
  <si>
    <t>TORRALBA</t>
  </si>
  <si>
    <t>LOS TIEMBLOS  Y LAS CAÑADAS</t>
  </si>
  <si>
    <t xml:space="preserve">LOS RASPAJOS </t>
  </si>
  <si>
    <t>TORREALVILLA</t>
  </si>
  <si>
    <t xml:space="preserve">LA GRANJA </t>
  </si>
  <si>
    <t>TIATA</t>
  </si>
  <si>
    <t>CARRACLACA</t>
  </si>
  <si>
    <t>VILLAESPESA</t>
  </si>
  <si>
    <t>TRAVIESA</t>
  </si>
  <si>
    <t>PUENTE DEL PEREGILERO</t>
  </si>
  <si>
    <t>PINA</t>
  </si>
  <si>
    <t>OLMILLOS</t>
  </si>
  <si>
    <t>MOLINO DE LA SIERRA</t>
  </si>
  <si>
    <t>DON JUDAS</t>
  </si>
  <si>
    <t>CRUZ DE CABAÑI</t>
  </si>
  <si>
    <t>CASAS DE RUBIO</t>
  </si>
  <si>
    <t xml:space="preserve">LOS BERENGUELES </t>
  </si>
  <si>
    <t>AMARGUILLO</t>
  </si>
  <si>
    <t>TERCIA</t>
  </si>
  <si>
    <t xml:space="preserve">LAS CANALES </t>
  </si>
  <si>
    <t>ALTRITAR</t>
  </si>
  <si>
    <t xml:space="preserve">EL RIO </t>
  </si>
  <si>
    <t xml:space="preserve">LAS LIBRILLERAS </t>
  </si>
  <si>
    <t>ERMITA DEL RAMONETE</t>
  </si>
  <si>
    <t>CALNEGRE Y LOS CURAS</t>
  </si>
  <si>
    <t>RAMONETE</t>
  </si>
  <si>
    <t>VILLARREAL</t>
  </si>
  <si>
    <t xml:space="preserve">LAS QUIMERAS </t>
  </si>
  <si>
    <t>FELI</t>
  </si>
  <si>
    <t xml:space="preserve">LOS CONVENTOS </t>
  </si>
  <si>
    <t>CASA DE LAS MONJAS</t>
  </si>
  <si>
    <t>ALTOBORDO</t>
  </si>
  <si>
    <t>LA ALCANARA  Y LOS BUCANOS</t>
  </si>
  <si>
    <t>PURIAS</t>
  </si>
  <si>
    <t>CORVILLONES</t>
  </si>
  <si>
    <t>ALQUERIAS Y CERMEÑO</t>
  </si>
  <si>
    <t>PUNTARRON</t>
  </si>
  <si>
    <t>VENTARIQUE</t>
  </si>
  <si>
    <t xml:space="preserve">EL MOLINILLO </t>
  </si>
  <si>
    <t>PULGARA</t>
  </si>
  <si>
    <t>PUERTO DEL CARRIL</t>
  </si>
  <si>
    <t>POZO DE LA HIGUERA</t>
  </si>
  <si>
    <t>COLLADO DE LIRON</t>
  </si>
  <si>
    <t>EL CABILDO  Y LA CAMPANA</t>
  </si>
  <si>
    <t>POZO HIGUERA</t>
  </si>
  <si>
    <t xml:space="preserve">LOS CAUTIVOS </t>
  </si>
  <si>
    <t>CAMPICO BLANCO</t>
  </si>
  <si>
    <t>ALCALA</t>
  </si>
  <si>
    <t>PARRILLA</t>
  </si>
  <si>
    <t xml:space="preserve">LAS TERRERAS </t>
  </si>
  <si>
    <t>DON GONZALO</t>
  </si>
  <si>
    <t xml:space="preserve">LA PACA </t>
  </si>
  <si>
    <t>VILES</t>
  </si>
  <si>
    <t>FRANCESES Y MANCHONES</t>
  </si>
  <si>
    <t xml:space="preserve">LOS CEGARRA </t>
  </si>
  <si>
    <t>CARDENAS Y PRADICO</t>
  </si>
  <si>
    <t>NOGALTE</t>
  </si>
  <si>
    <t>VIQUEJOS</t>
  </si>
  <si>
    <t>UGEJAR</t>
  </si>
  <si>
    <t>PUERTO MURIEL</t>
  </si>
  <si>
    <t>MADROÑERAS Y EL LLANO</t>
  </si>
  <si>
    <t>MORATA</t>
  </si>
  <si>
    <t>SANTA GERTRUDIS</t>
  </si>
  <si>
    <t>PLANTONES DE MATA</t>
  </si>
  <si>
    <t xml:space="preserve">LA CASILLA </t>
  </si>
  <si>
    <t>CASA EL AVI</t>
  </si>
  <si>
    <t>CAMINO HONDO</t>
  </si>
  <si>
    <t>MARCHENA</t>
  </si>
  <si>
    <t>LA TEJERA  Y LA ALQUERIA</t>
  </si>
  <si>
    <t>GIRONA, LOS CUZCOS Y EL LLANO</t>
  </si>
  <si>
    <t>JARALES</t>
  </si>
  <si>
    <t>LOS JORDANES  Y ROMERAS</t>
  </si>
  <si>
    <t xml:space="preserve">LOS HEREDIAS </t>
  </si>
  <si>
    <t xml:space="preserve">EL AGUILA </t>
  </si>
  <si>
    <t>HUMBRIAS</t>
  </si>
  <si>
    <t>SIERRA DE TERCIA</t>
  </si>
  <si>
    <t>SAN JULIAN</t>
  </si>
  <si>
    <t xml:space="preserve">EL RINCON </t>
  </si>
  <si>
    <t>MENDIETA</t>
  </si>
  <si>
    <t>CASAS DE PEÑA</t>
  </si>
  <si>
    <t>CASAS DE MURCIA</t>
  </si>
  <si>
    <t>CASA CASTILLO</t>
  </si>
  <si>
    <t>BALDAZOS</t>
  </si>
  <si>
    <t xml:space="preserve">LA HOYA </t>
  </si>
  <si>
    <t>PINILLA Y GARROBILLO</t>
  </si>
  <si>
    <t xml:space="preserve">EL CANTAL </t>
  </si>
  <si>
    <t>GARROBILLO</t>
  </si>
  <si>
    <t>XIQUENA</t>
  </si>
  <si>
    <t>TIRIEZA Y EL GIGANTE</t>
  </si>
  <si>
    <t>TIRIEZA BAJA</t>
  </si>
  <si>
    <t>FONTANARES</t>
  </si>
  <si>
    <t xml:space="preserve">LA MERCED </t>
  </si>
  <si>
    <t>LA GALERA  Y LOS JOPOS</t>
  </si>
  <si>
    <t xml:space="preserve">LA ESCARIHUELA </t>
  </si>
  <si>
    <t>ERMITA DE LOS CARRASCOS</t>
  </si>
  <si>
    <t>CUESTA DE LA ESCARIHUELA</t>
  </si>
  <si>
    <t xml:space="preserve">EL ALJIBEJO </t>
  </si>
  <si>
    <t>LOS ABADES  Y LAS NORIAS</t>
  </si>
  <si>
    <t>ESCUCHA</t>
  </si>
  <si>
    <t>SALVAREJO Y REVERTE</t>
  </si>
  <si>
    <t>PANTANO DE VALDEINFIERNO</t>
  </si>
  <si>
    <t>CULEBRINA</t>
  </si>
  <si>
    <t>LA TORRE  Y EL CHARCO</t>
  </si>
  <si>
    <t>CASAS NUEVAS Y DE GALLARDO</t>
  </si>
  <si>
    <t>CASA PALACIO</t>
  </si>
  <si>
    <t>CAÑAREJO</t>
  </si>
  <si>
    <t>CAZALLA</t>
  </si>
  <si>
    <t>CAMPO LOPEZ</t>
  </si>
  <si>
    <t>CARRASQUILLA</t>
  </si>
  <si>
    <t>PUENTE PASICO</t>
  </si>
  <si>
    <t>PUENTE BOTERO</t>
  </si>
  <si>
    <t xml:space="preserve">EL VAINAZO </t>
  </si>
  <si>
    <t xml:space="preserve">LOS SALOBRALES </t>
  </si>
  <si>
    <t>RINCON DE LAS COLES</t>
  </si>
  <si>
    <t>CASA CASTILLO Y EL VADO</t>
  </si>
  <si>
    <t>CAMPILLO</t>
  </si>
  <si>
    <t>ERMITA DE LOS NAVARROS</t>
  </si>
  <si>
    <t>CUESTA DE MELLADO</t>
  </si>
  <si>
    <t>ATALAYA Y LAS PLAZAS</t>
  </si>
  <si>
    <t>LA CANALEJA  Y EL PARDO</t>
  </si>
  <si>
    <t>AVILES</t>
  </si>
  <si>
    <t>VALDIO</t>
  </si>
  <si>
    <t>TURBINTO</t>
  </si>
  <si>
    <t>RINCON Y LAS RAMBLICAS</t>
  </si>
  <si>
    <t>REDON Y VENTA DE CEFERINO</t>
  </si>
  <si>
    <t>PELILE Y EL JURADO</t>
  </si>
  <si>
    <t>MEDRANO</t>
  </si>
  <si>
    <t>ALMENDRICOS</t>
  </si>
  <si>
    <t>SOLANA</t>
  </si>
  <si>
    <t>ORILLA Y PIÑERO</t>
  </si>
  <si>
    <t>MESILLO</t>
  </si>
  <si>
    <t>ALPORCHONES</t>
  </si>
  <si>
    <t>AGUADERAS</t>
  </si>
  <si>
    <t>ORTILLO</t>
  </si>
  <si>
    <t>DOÑA INES</t>
  </si>
  <si>
    <t>LORCA</t>
  </si>
  <si>
    <t>HINOJAR</t>
  </si>
  <si>
    <t>COY</t>
  </si>
  <si>
    <t>BARRANCO HONDO</t>
  </si>
  <si>
    <t xml:space="preserve">LOS VICENTES </t>
  </si>
  <si>
    <t xml:space="preserve">LAS PUJANTAS </t>
  </si>
  <si>
    <t>PERANA</t>
  </si>
  <si>
    <t xml:space="preserve">LOS PALACIOS </t>
  </si>
  <si>
    <t>LIBRILLA</t>
  </si>
  <si>
    <t xml:space="preserve">LAS LENTISCOSAS </t>
  </si>
  <si>
    <t xml:space="preserve">LA EGESA </t>
  </si>
  <si>
    <t xml:space="preserve">LA CASA MOLINA </t>
  </si>
  <si>
    <t>BELEN</t>
  </si>
  <si>
    <t xml:space="preserve">EL ALAMILLO </t>
  </si>
  <si>
    <t>ROMAN</t>
  </si>
  <si>
    <t>TORRE DEL RICO</t>
  </si>
  <si>
    <t>TERMINO DE ARRIBA</t>
  </si>
  <si>
    <t>SANTA ANA</t>
  </si>
  <si>
    <t xml:space="preserve">LA RAJA </t>
  </si>
  <si>
    <t>JUMILLA</t>
  </si>
  <si>
    <t>FUENTE DEL PINO</t>
  </si>
  <si>
    <t xml:space="preserve">LA ESTACADA </t>
  </si>
  <si>
    <t xml:space="preserve">LAS ENCEBRAS </t>
  </si>
  <si>
    <t xml:space="preserve">EL CARCHE </t>
  </si>
  <si>
    <t>CAÑADA DEL TRIGO</t>
  </si>
  <si>
    <t xml:space="preserve">LA ALQUERIA </t>
  </si>
  <si>
    <t xml:space="preserve">LOS VIVANCOS </t>
  </si>
  <si>
    <t xml:space="preserve">LA PINILLA </t>
  </si>
  <si>
    <t xml:space="preserve">LAS PALAS </t>
  </si>
  <si>
    <t>CAMPILLO DE ARRIBA</t>
  </si>
  <si>
    <t>PALAS-PINILLA</t>
  </si>
  <si>
    <t xml:space="preserve">EL ESPINAR </t>
  </si>
  <si>
    <t>FUENTE ALAMO</t>
  </si>
  <si>
    <t xml:space="preserve">LOS PAGANES </t>
  </si>
  <si>
    <t xml:space="preserve">LOS ALMAGROS </t>
  </si>
  <si>
    <t>CANOVAS</t>
  </si>
  <si>
    <t>CAMPILLO DE ABAJO</t>
  </si>
  <si>
    <t xml:space="preserve">EL ESCOBAR </t>
  </si>
  <si>
    <t xml:space="preserve">LO JORGE </t>
  </si>
  <si>
    <t>CUEVAS DE REYLLO</t>
  </si>
  <si>
    <t xml:space="preserve">EL ESTRECHO </t>
  </si>
  <si>
    <t>BALSAPINTADA</t>
  </si>
  <si>
    <t>FUENTE ALAMO DE MURCIA</t>
  </si>
  <si>
    <t xml:space="preserve">LA GINETA </t>
  </si>
  <si>
    <t>RAUDA</t>
  </si>
  <si>
    <t>RAMBLA SALADA</t>
  </si>
  <si>
    <t xml:space="preserve">LAS PEÑAS </t>
  </si>
  <si>
    <t>PEÑA ZAFRA DE ARRIBA</t>
  </si>
  <si>
    <t>PEÑA ZAFRA DE ABAJO</t>
  </si>
  <si>
    <t xml:space="preserve">LA MATANZA </t>
  </si>
  <si>
    <t>HOYAHERMOSA</t>
  </si>
  <si>
    <t xml:space="preserve">LA GARAPACHA </t>
  </si>
  <si>
    <t>FUENTE BLANCA</t>
  </si>
  <si>
    <t>FORTUNA</t>
  </si>
  <si>
    <t xml:space="preserve">LOS CARRILLOS </t>
  </si>
  <si>
    <t>CAPRES</t>
  </si>
  <si>
    <t>AJAUQUE</t>
  </si>
  <si>
    <t>VEREDILLA</t>
  </si>
  <si>
    <t xml:space="preserve">LA TORRE </t>
  </si>
  <si>
    <t xml:space="preserve">LAS RAMBLAS </t>
  </si>
  <si>
    <t>PERDIGUERA</t>
  </si>
  <si>
    <t xml:space="preserve">LA PARRA </t>
  </si>
  <si>
    <t>MARIPINAR</t>
  </si>
  <si>
    <t>HORNO</t>
  </si>
  <si>
    <t>GINETE</t>
  </si>
  <si>
    <t>FUENSANTILLA</t>
  </si>
  <si>
    <t>CIEZA</t>
  </si>
  <si>
    <t>CANADILLO</t>
  </si>
  <si>
    <t>BOLVAX</t>
  </si>
  <si>
    <t>BARRATERA</t>
  </si>
  <si>
    <t>ASCOY</t>
  </si>
  <si>
    <t>ALMADENES</t>
  </si>
  <si>
    <t xml:space="preserve">LOS TORRAOS </t>
  </si>
  <si>
    <t>CEUTI</t>
  </si>
  <si>
    <t>VALENTIN</t>
  </si>
  <si>
    <t>VALDELPINO</t>
  </si>
  <si>
    <t>RIBAZO</t>
  </si>
  <si>
    <t>GILICO</t>
  </si>
  <si>
    <t>ESCOBAR</t>
  </si>
  <si>
    <t>CHAPARRAL</t>
  </si>
  <si>
    <t>CEHEGIN</t>
  </si>
  <si>
    <t>CAÑADA DE CANARA</t>
  </si>
  <si>
    <t>CANARA</t>
  </si>
  <si>
    <t>CAMPILLO Y SUERTES</t>
  </si>
  <si>
    <t>CAMPILLO DE LOS JIMENEZ</t>
  </si>
  <si>
    <t>BURETE</t>
  </si>
  <si>
    <t>AGUA SALADA</t>
  </si>
  <si>
    <t xml:space="preserve">LO CAMPANO </t>
  </si>
  <si>
    <t>SANTA LUCIA</t>
  </si>
  <si>
    <t>VENTORRILLOS</t>
  </si>
  <si>
    <t xml:space="preserve">LOS PIÑUELAS </t>
  </si>
  <si>
    <t>MOLINO DERRIBADO</t>
  </si>
  <si>
    <t xml:space="preserve">LA PIQUETA </t>
  </si>
  <si>
    <t xml:space="preserve">LO BATURNO </t>
  </si>
  <si>
    <t xml:space="preserve">LA ASOMADA </t>
  </si>
  <si>
    <t>SAN FELIX</t>
  </si>
  <si>
    <t>BARRIO DE PERAL</t>
  </si>
  <si>
    <t>BARRIO DE LA CONCEPCION</t>
  </si>
  <si>
    <t>SAN ANTONIO ABAD</t>
  </si>
  <si>
    <t>ISLAS HORMIGAS</t>
  </si>
  <si>
    <t>ISLA DEL SUJETO</t>
  </si>
  <si>
    <t>ISLA REDONDA (O RONDELLA)</t>
  </si>
  <si>
    <t>ISLA GROSA</t>
  </si>
  <si>
    <t>ISLA DEL CIERVO</t>
  </si>
  <si>
    <t>PLAYA HONDA</t>
  </si>
  <si>
    <t xml:space="preserve">LOS NIETOS VIEJOS </t>
  </si>
  <si>
    <t>MAR DE CRISTAL</t>
  </si>
  <si>
    <t>ISLAS MENORES</t>
  </si>
  <si>
    <t>COBATICAS</t>
  </si>
  <si>
    <t>CALA REONA</t>
  </si>
  <si>
    <t>CABO DE PALOS</t>
  </si>
  <si>
    <t xml:space="preserve">LOS BELONES </t>
  </si>
  <si>
    <t xml:space="preserve">LAS BARRACAS </t>
  </si>
  <si>
    <t>ATAMARIA</t>
  </si>
  <si>
    <t>RINCON DE SAN GINES</t>
  </si>
  <si>
    <t>VENTA DEL SEÑORITO</t>
  </si>
  <si>
    <t>VALDELENTISCO</t>
  </si>
  <si>
    <t xml:space="preserve">LOS PUCHES </t>
  </si>
  <si>
    <t xml:space="preserve">LOS PEREZ DE ARRIBA </t>
  </si>
  <si>
    <t>ISLA PLANA</t>
  </si>
  <si>
    <t xml:space="preserve">LOS PUERTOS DE SANTA BARBARA </t>
  </si>
  <si>
    <t xml:space="preserve">LOS FUENTES </t>
  </si>
  <si>
    <t>ERMITA SANTA BARBARA</t>
  </si>
  <si>
    <t xml:space="preserve">LOS CAÑAVATES </t>
  </si>
  <si>
    <t xml:space="preserve">EL CAÑAR </t>
  </si>
  <si>
    <t xml:space="preserve">LOS ALAMOS </t>
  </si>
  <si>
    <t xml:space="preserve">LOS PUERTOS </t>
  </si>
  <si>
    <t xml:space="preserve">LOS SANCHEZ </t>
  </si>
  <si>
    <t>POZO ESTRECHO</t>
  </si>
  <si>
    <t xml:space="preserve">LA GUIA </t>
  </si>
  <si>
    <t xml:space="preserve">LOS GABATOS </t>
  </si>
  <si>
    <t>BARRIADA CUATRO SANTOS</t>
  </si>
  <si>
    <t xml:space="preserve">LOS BARREROS </t>
  </si>
  <si>
    <t xml:space="preserve">LA BAÑA </t>
  </si>
  <si>
    <t xml:space="preserve">EL PLAN </t>
  </si>
  <si>
    <t>EL PORTÚS</t>
  </si>
  <si>
    <t>PEÑAS BLANCAS</t>
  </si>
  <si>
    <t>GALIFA</t>
  </si>
  <si>
    <t xml:space="preserve">LOS FLORES </t>
  </si>
  <si>
    <t>CUESTA BLANCA DE ARRIBA</t>
  </si>
  <si>
    <t xml:space="preserve">LA CORONA </t>
  </si>
  <si>
    <t>CAMPILLO DE ADENTRO</t>
  </si>
  <si>
    <t xml:space="preserve">LA AZOHIA </t>
  </si>
  <si>
    <t>PERIN</t>
  </si>
  <si>
    <t xml:space="preserve">LOS SALAZARES </t>
  </si>
  <si>
    <t>PALMA DE ARRIBA</t>
  </si>
  <si>
    <t>FUENTE AMARGA</t>
  </si>
  <si>
    <t xml:space="preserve">LOS CONESAS </t>
  </si>
  <si>
    <t xml:space="preserve">LO CAMPERO </t>
  </si>
  <si>
    <t xml:space="preserve">LOS BALANZAS </t>
  </si>
  <si>
    <t xml:space="preserve">LA PALMA </t>
  </si>
  <si>
    <t xml:space="preserve">LOS GALLOS </t>
  </si>
  <si>
    <t>MIRANDA</t>
  </si>
  <si>
    <t xml:space="preserve">LOS VIDALES </t>
  </si>
  <si>
    <t xml:space="preserve">LOS MEDICOS </t>
  </si>
  <si>
    <t xml:space="preserve">LOS SIMONETES </t>
  </si>
  <si>
    <t xml:space="preserve">LOS SEGADOS </t>
  </si>
  <si>
    <t>SAN ISIDRO</t>
  </si>
  <si>
    <t>POZO LOS PALOS</t>
  </si>
  <si>
    <t xml:space="preserve">EL PALMERO </t>
  </si>
  <si>
    <t>MOLINOS MARFAGONES</t>
  </si>
  <si>
    <t xml:space="preserve">EL HIGUERAL </t>
  </si>
  <si>
    <t>CUESTA BLANCA DE ABAJO</t>
  </si>
  <si>
    <t xml:space="preserve">LOS CARRIONES </t>
  </si>
  <si>
    <t xml:space="preserve">LA MAGDALENA </t>
  </si>
  <si>
    <t xml:space="preserve">LO TACON </t>
  </si>
  <si>
    <t xml:space="preserve">LOS ROSIQUES </t>
  </si>
  <si>
    <t>PUNTA BRAVA</t>
  </si>
  <si>
    <t xml:space="preserve">LA PUEBLA </t>
  </si>
  <si>
    <t xml:space="preserve">LOS CASTILLEJOS </t>
  </si>
  <si>
    <t xml:space="preserve">EL CARMOLI </t>
  </si>
  <si>
    <t xml:space="preserve">LOS BEATOS </t>
  </si>
  <si>
    <t>LENTISCAR</t>
  </si>
  <si>
    <t>MEDIA LEGUA</t>
  </si>
  <si>
    <t xml:space="preserve">LOS JORQUERAS </t>
  </si>
  <si>
    <t>TORRECIEGA</t>
  </si>
  <si>
    <t>HONDON</t>
  </si>
  <si>
    <t>TRAPAJUAR</t>
  </si>
  <si>
    <t>ESCOMBRERAS</t>
  </si>
  <si>
    <t>TENTEGORRA</t>
  </si>
  <si>
    <t xml:space="preserve">LOS PATOJOS </t>
  </si>
  <si>
    <t xml:space="preserve">LOS DIAZ </t>
  </si>
  <si>
    <t>ALGAMECA</t>
  </si>
  <si>
    <t>CANTERAS</t>
  </si>
  <si>
    <t>RINCON DE TALLANTE</t>
  </si>
  <si>
    <t xml:space="preserve">LOS PEREZ </t>
  </si>
  <si>
    <t xml:space="preserve">LOS NAVARROS BAJOS </t>
  </si>
  <si>
    <t xml:space="preserve">LA MANCHICA </t>
  </si>
  <si>
    <t xml:space="preserve">LOS ESCABEAS </t>
  </si>
  <si>
    <t>ERMITA DE TALLANTE</t>
  </si>
  <si>
    <t>COLLADO DE TALLANTE</t>
  </si>
  <si>
    <t>CASAS DEL MOLINO</t>
  </si>
  <si>
    <t>CASAS DE TALLANTE</t>
  </si>
  <si>
    <t xml:space="preserve">LOS ARROYOS </t>
  </si>
  <si>
    <t>CAMPO NUBLA</t>
  </si>
  <si>
    <t>SAN GINES DE LA JARA</t>
  </si>
  <si>
    <t>LLANO DEL BEAL</t>
  </si>
  <si>
    <t xml:space="preserve">EL ESTRECHO DE SAN GINES </t>
  </si>
  <si>
    <t>BEAL</t>
  </si>
  <si>
    <t>VISTA ALEGRE</t>
  </si>
  <si>
    <t xml:space="preserve">EL PORCHE </t>
  </si>
  <si>
    <t xml:space="preserve">EL GORGUEL </t>
  </si>
  <si>
    <t xml:space="preserve">EL FERRIOL </t>
  </si>
  <si>
    <t>BORRICEN</t>
  </si>
  <si>
    <t>BARRANCO</t>
  </si>
  <si>
    <t>ALUMBRES</t>
  </si>
  <si>
    <t>TORRE CALIN</t>
  </si>
  <si>
    <t xml:space="preserve">LOS ROSES </t>
  </si>
  <si>
    <t>RIO SECO</t>
  </si>
  <si>
    <t xml:space="preserve">LOS NIETOS </t>
  </si>
  <si>
    <t xml:space="preserve">LOS NICOLASES </t>
  </si>
  <si>
    <t xml:space="preserve">LOS NAVARROS </t>
  </si>
  <si>
    <t xml:space="preserve">LOS BARBEROS </t>
  </si>
  <si>
    <t xml:space="preserve">LOS CARRASCOSAS </t>
  </si>
  <si>
    <t xml:space="preserve">LA ALJORRA </t>
  </si>
  <si>
    <t xml:space="preserve">LOS URRUTIAS </t>
  </si>
  <si>
    <t xml:space="preserve">LOS RUICES </t>
  </si>
  <si>
    <t xml:space="preserve">LOS RIZOS </t>
  </si>
  <si>
    <t xml:space="preserve">EL ALGAR </t>
  </si>
  <si>
    <t xml:space="preserve">LA MINA </t>
  </si>
  <si>
    <t>ESPARRAGUERAL</t>
  </si>
  <si>
    <t>ALBUJON</t>
  </si>
  <si>
    <t>CARTAGENA</t>
  </si>
  <si>
    <t>TARRAGOYA</t>
  </si>
  <si>
    <t>CAMPO COY</t>
  </si>
  <si>
    <t xml:space="preserve">LOS ROYOS </t>
  </si>
  <si>
    <t>TARTAMUDO</t>
  </si>
  <si>
    <t xml:space="preserve">EL MORAL </t>
  </si>
  <si>
    <t xml:space="preserve">LA EL MORALEJO  Y JUNQUERA </t>
  </si>
  <si>
    <t xml:space="preserve">LA ENCARNACION </t>
  </si>
  <si>
    <t>BENABLON</t>
  </si>
  <si>
    <t>BARRANDA</t>
  </si>
  <si>
    <t>ARCHIVEL</t>
  </si>
  <si>
    <t>SINGLA</t>
  </si>
  <si>
    <t>PINILLA</t>
  </si>
  <si>
    <t>NAVARES</t>
  </si>
  <si>
    <t>HUERTA</t>
  </si>
  <si>
    <t xml:space="preserve">EL HORNICO </t>
  </si>
  <si>
    <t>CARAVACA DE LA CRUZ</t>
  </si>
  <si>
    <t>CANEJA</t>
  </si>
  <si>
    <t xml:space="preserve">LA ALMUDEMA </t>
  </si>
  <si>
    <t>MARAON</t>
  </si>
  <si>
    <t>RODEO TERCERO O DE LOS TENDEROS</t>
  </si>
  <si>
    <t>RODEO SEGUNDO O DE ENMEDIO</t>
  </si>
  <si>
    <t>RODEO PRIMERO O HUATAZALES</t>
  </si>
  <si>
    <t xml:space="preserve">LAS CAÑADAS </t>
  </si>
  <si>
    <t>CAMPOS DEL RIO</t>
  </si>
  <si>
    <t xml:space="preserve">LAS REPOSADERAS </t>
  </si>
  <si>
    <t xml:space="preserve">EL REOLID </t>
  </si>
  <si>
    <t xml:space="preserve">LOS MILICIANOS </t>
  </si>
  <si>
    <t xml:space="preserve">LOS MARINES </t>
  </si>
  <si>
    <t xml:space="preserve">LOS MADRILES </t>
  </si>
  <si>
    <t xml:space="preserve">LA DOCTORA </t>
  </si>
  <si>
    <t>CORTIJO ALTO</t>
  </si>
  <si>
    <t>PANTANO DE ALFONSO XIII</t>
  </si>
  <si>
    <t>CORTIJO DE LOS PANES</t>
  </si>
  <si>
    <t>BAÑOS DE GILICO</t>
  </si>
  <si>
    <t>RIO QUIPAR</t>
  </si>
  <si>
    <t xml:space="preserve">LAS TORRENTAS </t>
  </si>
  <si>
    <t xml:space="preserve">EL SALTO DE LA VIRGEN </t>
  </si>
  <si>
    <t>RIO MORATALLA</t>
  </si>
  <si>
    <t>MACANEO</t>
  </si>
  <si>
    <t>ESTACION DE FERROCARRIL</t>
  </si>
  <si>
    <t>CUARTOS DE ROTAS</t>
  </si>
  <si>
    <t>HONDONERA</t>
  </si>
  <si>
    <t>PUENTE DEL RIO SEGURA</t>
  </si>
  <si>
    <t xml:space="preserve">LA LUZ </t>
  </si>
  <si>
    <t xml:space="preserve">LA FINCA </t>
  </si>
  <si>
    <t>CALASPARRA</t>
  </si>
  <si>
    <t>CASA DON PEDRO</t>
  </si>
  <si>
    <t xml:space="preserve">EL LLANO DE BULLAS </t>
  </si>
  <si>
    <t>UCENDA</t>
  </si>
  <si>
    <t xml:space="preserve">EL PRADO </t>
  </si>
  <si>
    <t>FUENTE CARRASCA</t>
  </si>
  <si>
    <t xml:space="preserve">LA COPA </t>
  </si>
  <si>
    <t xml:space="preserve">EL CARRASCALEJO </t>
  </si>
  <si>
    <t xml:space="preserve">EL CABEZO </t>
  </si>
  <si>
    <t>BULLAS</t>
  </si>
  <si>
    <t>CARRETERA ESTACION</t>
  </si>
  <si>
    <t>BAYNA</t>
  </si>
  <si>
    <t>RUNES</t>
  </si>
  <si>
    <t>TOLLOS</t>
  </si>
  <si>
    <t>ESTACION FERREA</t>
  </si>
  <si>
    <t>BLANCA</t>
  </si>
  <si>
    <t>ALTO PALOMO</t>
  </si>
  <si>
    <t>RAIGUERO-LA VILLA</t>
  </si>
  <si>
    <t>BENIEL</t>
  </si>
  <si>
    <t xml:space="preserve">LA BASCA </t>
  </si>
  <si>
    <t>ARCHENA</t>
  </si>
  <si>
    <t>ALGAIDA</t>
  </si>
  <si>
    <t>RAMBLILLAS DE ARRIBA</t>
  </si>
  <si>
    <t>RAMBLILLAS DE ABAJO</t>
  </si>
  <si>
    <t xml:space="preserve">LOS ZANCARRONES </t>
  </si>
  <si>
    <t xml:space="preserve">LAS RAMBLILLAS </t>
  </si>
  <si>
    <t xml:space="preserve">EL RAL </t>
  </si>
  <si>
    <t xml:space="preserve">LAS FLOTAS DE CALCETA </t>
  </si>
  <si>
    <t xml:space="preserve">LAS FLOTAS DE BUTRON </t>
  </si>
  <si>
    <t xml:space="preserve">LAS FLOTAS </t>
  </si>
  <si>
    <t xml:space="preserve">LOS PAVOS </t>
  </si>
  <si>
    <t>MORIANA</t>
  </si>
  <si>
    <t>CARMONA</t>
  </si>
  <si>
    <t xml:space="preserve">EL AZARAQUE </t>
  </si>
  <si>
    <t>ESPUÑA</t>
  </si>
  <si>
    <t xml:space="preserve">LOS VENTORRILLOS </t>
  </si>
  <si>
    <t>INCHOLA</t>
  </si>
  <si>
    <t>VENTA DE LOS CARRASCOS</t>
  </si>
  <si>
    <t>CASAS DE LOS SORDOS</t>
  </si>
  <si>
    <t xml:space="preserve">EL CAÑARICO </t>
  </si>
  <si>
    <t xml:space="preserve">LA FUENTE DE ALEDO </t>
  </si>
  <si>
    <t xml:space="preserve">LOS MUÑOCES </t>
  </si>
  <si>
    <t xml:space="preserve">LA MOLATA </t>
  </si>
  <si>
    <t xml:space="preserve">LAS CASAS DEL ALJIBE </t>
  </si>
  <si>
    <t>GEBAS</t>
  </si>
  <si>
    <t xml:space="preserve">EL BERRO </t>
  </si>
  <si>
    <t>ALHAMA DE MURCIA</t>
  </si>
  <si>
    <t xml:space="preserve">LAS YESERAS </t>
  </si>
  <si>
    <t>TORRE LOS FRAILES</t>
  </si>
  <si>
    <t>SOTO LOS PARDOS</t>
  </si>
  <si>
    <t xml:space="preserve">EL SALADAR </t>
  </si>
  <si>
    <t xml:space="preserve">LOS RODEOS </t>
  </si>
  <si>
    <t xml:space="preserve">LOS QUIÑONES </t>
  </si>
  <si>
    <t xml:space="preserve">EL PORTICHUELO </t>
  </si>
  <si>
    <t xml:space="preserve">EL PARAJE </t>
  </si>
  <si>
    <t>HOYA Y CABEZO</t>
  </si>
  <si>
    <t xml:space="preserve">LA ESPARRAGUERA </t>
  </si>
  <si>
    <t xml:space="preserve">EL COLMENAR </t>
  </si>
  <si>
    <t xml:space="preserve">LO CAMPOO </t>
  </si>
  <si>
    <t>BIENVENIDA</t>
  </si>
  <si>
    <t xml:space="preserve">LAS PULLAS </t>
  </si>
  <si>
    <t>ALGUAZAS</t>
  </si>
  <si>
    <t>PATALACHE</t>
  </si>
  <si>
    <t>MONTYSOL DE ESPUÑA</t>
  </si>
  <si>
    <t>NONIHAY</t>
  </si>
  <si>
    <t xml:space="preserve">LOS ALLOZOS </t>
  </si>
  <si>
    <t>ALEDO</t>
  </si>
  <si>
    <t>ALCANTARILLA</t>
  </si>
  <si>
    <t>ALBUDEITE</t>
  </si>
  <si>
    <t>CUESTA DE LA CABRA</t>
  </si>
  <si>
    <t xml:space="preserve">LOS MAYORALES </t>
  </si>
  <si>
    <t>MAJADA DEL MORO</t>
  </si>
  <si>
    <t>HACIENDA DEL GITANO</t>
  </si>
  <si>
    <t xml:space="preserve">LAS CRUCETICAS </t>
  </si>
  <si>
    <t>BARRANCO DEL BALADRE</t>
  </si>
  <si>
    <t>TEBAR</t>
  </si>
  <si>
    <t>RINCON DE LA CASA GRANDE</t>
  </si>
  <si>
    <t xml:space="preserve">EL GARROBILLO </t>
  </si>
  <si>
    <t>CUESTA DE GOS</t>
  </si>
  <si>
    <t>CALABARDINA</t>
  </si>
  <si>
    <t>COPE</t>
  </si>
  <si>
    <t xml:space="preserve">LOS GALLEGOS </t>
  </si>
  <si>
    <t>MATALENTISCO</t>
  </si>
  <si>
    <t>HUERTA DEL ABAD</t>
  </si>
  <si>
    <t xml:space="preserve">EL CHARCON </t>
  </si>
  <si>
    <t xml:space="preserve">EL COCÓN </t>
  </si>
  <si>
    <t>CALARREONA</t>
  </si>
  <si>
    <t xml:space="preserve">LOS AREJOS </t>
  </si>
  <si>
    <t>COCÓN</t>
  </si>
  <si>
    <t xml:space="preserve">LAS ZURRADERAS </t>
  </si>
  <si>
    <t>TODOSOL</t>
  </si>
  <si>
    <t>PEÑARANDA</t>
  </si>
  <si>
    <t>S/D</t>
  </si>
  <si>
    <t xml:space="preserve">LOS MELENCHONES </t>
  </si>
  <si>
    <t xml:space="preserve">EL LABRADORCICO </t>
  </si>
  <si>
    <t xml:space="preserve">LOS ESTRECHOS </t>
  </si>
  <si>
    <t>BARRANCO DEL LOBO</t>
  </si>
  <si>
    <t>VILLANUEVA_DEL_RIO_SEGURA</t>
  </si>
  <si>
    <t>CAMPO</t>
  </si>
  <si>
    <t>LA_UNION</t>
  </si>
  <si>
    <t>CAMPICO DE LOS LIRIAS</t>
  </si>
  <si>
    <t>BARRANCO DEL TALAYON</t>
  </si>
  <si>
    <t>BARRANCO DE LOS ASENSIOS</t>
  </si>
  <si>
    <t>LAS_TORRES_DE_COTILLAS</t>
  </si>
  <si>
    <t>TORRE_PACHECO</t>
  </si>
  <si>
    <t>AGUILAS</t>
  </si>
  <si>
    <t>SAN_PEDRO_DEL_PINATAR</t>
  </si>
  <si>
    <t>SAN_JAVIER</t>
  </si>
  <si>
    <t>VIRGEN DEL ORO</t>
  </si>
  <si>
    <t>VERGELES</t>
  </si>
  <si>
    <t>PUERTO_LUMBRERAS</t>
  </si>
  <si>
    <t>RAMBLA DE BENITO O CUESTA DE EGEA</t>
  </si>
  <si>
    <t>HOYA DEL CAMPO</t>
  </si>
  <si>
    <t>CORONA</t>
  </si>
  <si>
    <t>CASABLANCA</t>
  </si>
  <si>
    <t xml:space="preserve">EL BOQUERON </t>
  </si>
  <si>
    <t>BARRANCO MOLAX</t>
  </si>
  <si>
    <t>MOLINA_DE_SEGURA</t>
  </si>
  <si>
    <t>ABARAN</t>
  </si>
  <si>
    <t>MAZARRON</t>
  </si>
  <si>
    <t>MAHOYA</t>
  </si>
  <si>
    <t xml:space="preserve">LA TIERRA COLORADA </t>
  </si>
  <si>
    <t xml:space="preserve">EL COLLADO DE LOS GABRIELES </t>
  </si>
  <si>
    <t>CASA CABRERA</t>
  </si>
  <si>
    <t>FUENTE_ALAMO</t>
  </si>
  <si>
    <t>RICABACICA</t>
  </si>
  <si>
    <t xml:space="preserve">LA UMBRIA </t>
  </si>
  <si>
    <t xml:space="preserve">EL TOLLE </t>
  </si>
  <si>
    <t>SALADO</t>
  </si>
  <si>
    <t xml:space="preserve">EL PARTIDOR </t>
  </si>
  <si>
    <t>MAFRAQUE</t>
  </si>
  <si>
    <t>MACISVENDA</t>
  </si>
  <si>
    <t xml:space="preserve">EL CHICAMO </t>
  </si>
  <si>
    <t>CAÑADA DE LA LEÑA</t>
  </si>
  <si>
    <t xml:space="preserve">EL CANTON </t>
  </si>
  <si>
    <t>ALHAMA_DE_MURCIA</t>
  </si>
  <si>
    <t>CAMPULES</t>
  </si>
  <si>
    <t>BARINAS</t>
  </si>
  <si>
    <t>BALONGA</t>
  </si>
  <si>
    <t xml:space="preserve">EL ALGARROBO </t>
  </si>
  <si>
    <t>ABANILLA</t>
  </si>
  <si>
    <t>CATEGORIA</t>
  </si>
  <si>
    <t>XX</t>
  </si>
  <si>
    <t>ALAMEDA</t>
  </si>
  <si>
    <t>AL</t>
  </si>
  <si>
    <t>ALDEA</t>
  </si>
  <si>
    <t>AD</t>
  </si>
  <si>
    <t>AREA</t>
  </si>
  <si>
    <t>AR</t>
  </si>
  <si>
    <t>ARROYO</t>
  </si>
  <si>
    <t>AY</t>
  </si>
  <si>
    <t>AUTOVÍA</t>
  </si>
  <si>
    <t>AT</t>
  </si>
  <si>
    <t>AVENIDA</t>
  </si>
  <si>
    <t>AV</t>
  </si>
  <si>
    <t>BAJADA</t>
  </si>
  <si>
    <t>BJ</t>
  </si>
  <si>
    <t>BR</t>
  </si>
  <si>
    <t>BARRIO</t>
  </si>
  <si>
    <t>BO</t>
  </si>
  <si>
    <t>BLOQUE</t>
  </si>
  <si>
    <t>BL</t>
  </si>
  <si>
    <t>CALLE</t>
  </si>
  <si>
    <t>CL</t>
  </si>
  <si>
    <t>CALLEJA</t>
  </si>
  <si>
    <t>CJ</t>
  </si>
  <si>
    <t>CAMINO</t>
  </si>
  <si>
    <t>CM</t>
  </si>
  <si>
    <t>CARRETERA</t>
  </si>
  <si>
    <t>CR</t>
  </si>
  <si>
    <t>CASERIO</t>
  </si>
  <si>
    <t>CS</t>
  </si>
  <si>
    <t>CENTRO COMERCIAL</t>
  </si>
  <si>
    <t>CC</t>
  </si>
  <si>
    <t>CHALE</t>
  </si>
  <si>
    <t>CH</t>
  </si>
  <si>
    <t>COLEGIO</t>
  </si>
  <si>
    <t>CG</t>
  </si>
  <si>
    <t>COLONIA</t>
  </si>
  <si>
    <t>CO</t>
  </si>
  <si>
    <t>CONJUNTO</t>
  </si>
  <si>
    <t>CN</t>
  </si>
  <si>
    <t>CUESTA</t>
  </si>
  <si>
    <t>CT</t>
  </si>
  <si>
    <t>DIPUTACION</t>
  </si>
  <si>
    <t>DP</t>
  </si>
  <si>
    <t>EXPLANADA</t>
  </si>
  <si>
    <t>EX</t>
  </si>
  <si>
    <t>EXTRAMUROS</t>
  </si>
  <si>
    <t>EM</t>
  </si>
  <si>
    <t>EXTRARRADIO</t>
  </si>
  <si>
    <t>ER</t>
  </si>
  <si>
    <t>FERROCARRIL</t>
  </si>
  <si>
    <t>FC</t>
  </si>
  <si>
    <t>GLORIETA</t>
  </si>
  <si>
    <t>GL</t>
  </si>
  <si>
    <t>GRAN VIA</t>
  </si>
  <si>
    <t>GV</t>
  </si>
  <si>
    <t>GRUPO</t>
  </si>
  <si>
    <t>GR</t>
  </si>
  <si>
    <t>HT</t>
  </si>
  <si>
    <t>JARDINES</t>
  </si>
  <si>
    <t>JR</t>
  </si>
  <si>
    <t>LADO</t>
  </si>
  <si>
    <t>LD</t>
  </si>
  <si>
    <t>LUGAR</t>
  </si>
  <si>
    <t>LG</t>
  </si>
  <si>
    <t>MANZANA</t>
  </si>
  <si>
    <t>MZ</t>
  </si>
  <si>
    <t>MASIA</t>
  </si>
  <si>
    <t>MS</t>
  </si>
  <si>
    <t>MERCADO</t>
  </si>
  <si>
    <t>MC</t>
  </si>
  <si>
    <t>MONTE</t>
  </si>
  <si>
    <t>MT</t>
  </si>
  <si>
    <t>MUELLE</t>
  </si>
  <si>
    <t>ML</t>
  </si>
  <si>
    <t>MUNICIPIO</t>
  </si>
  <si>
    <t>MN</t>
  </si>
  <si>
    <t>PARAJE</t>
  </si>
  <si>
    <t>PE</t>
  </si>
  <si>
    <t>PARCELA</t>
  </si>
  <si>
    <t>PA</t>
  </si>
  <si>
    <t>PARQUE</t>
  </si>
  <si>
    <t>PQ</t>
  </si>
  <si>
    <t>PARTIDA</t>
  </si>
  <si>
    <t>PD</t>
  </si>
  <si>
    <t>PASAJE</t>
  </si>
  <si>
    <t>PJ</t>
  </si>
  <si>
    <t>PASEO</t>
  </si>
  <si>
    <t>PS</t>
  </si>
  <si>
    <t>PLAZA</t>
  </si>
  <si>
    <t>PZ</t>
  </si>
  <si>
    <t>POBLADO</t>
  </si>
  <si>
    <t>PB</t>
  </si>
  <si>
    <t>POLIGONO</t>
  </si>
  <si>
    <t>PG</t>
  </si>
  <si>
    <t>PROLONGACIÓN</t>
  </si>
  <si>
    <t>PR</t>
  </si>
  <si>
    <t>PUENTE</t>
  </si>
  <si>
    <t>PT</t>
  </si>
  <si>
    <t>PUERTA</t>
  </si>
  <si>
    <t>PU</t>
  </si>
  <si>
    <t>PUERTO</t>
  </si>
  <si>
    <t>PO</t>
  </si>
  <si>
    <t>QUINTA</t>
  </si>
  <si>
    <t>QT</t>
  </si>
  <si>
    <t>RAMAL</t>
  </si>
  <si>
    <t>RM</t>
  </si>
  <si>
    <t>RAMBLA</t>
  </si>
  <si>
    <t>RB</t>
  </si>
  <si>
    <t>RAMPA</t>
  </si>
  <si>
    <t>RP</t>
  </si>
  <si>
    <t>RIERA</t>
  </si>
  <si>
    <t>RR</t>
  </si>
  <si>
    <t>RINCON</t>
  </si>
  <si>
    <t>RC</t>
  </si>
  <si>
    <t>RONDA</t>
  </si>
  <si>
    <t>RD</t>
  </si>
  <si>
    <t>RUA</t>
  </si>
  <si>
    <t>RU</t>
  </si>
  <si>
    <t>SALIDA</t>
  </si>
  <si>
    <t>SA</t>
  </si>
  <si>
    <t>SECCION</t>
  </si>
  <si>
    <t>SC</t>
  </si>
  <si>
    <t>SENDA</t>
  </si>
  <si>
    <t>SD</t>
  </si>
  <si>
    <t>SOLAR</t>
  </si>
  <si>
    <t>SL</t>
  </si>
  <si>
    <t>SUBIDA</t>
  </si>
  <si>
    <t>SB</t>
  </si>
  <si>
    <t>TERRENOS</t>
  </si>
  <si>
    <t>TN</t>
  </si>
  <si>
    <t>TORRENTE</t>
  </si>
  <si>
    <t>TO</t>
  </si>
  <si>
    <t>TRAVESÍA</t>
  </si>
  <si>
    <t>TR</t>
  </si>
  <si>
    <t>URBANIZACIÓN</t>
  </si>
  <si>
    <t>UR</t>
  </si>
  <si>
    <t>VIA</t>
  </si>
  <si>
    <t>VI</t>
  </si>
  <si>
    <t>VIA PUBLICA</t>
  </si>
  <si>
    <t>VP</t>
  </si>
  <si>
    <t xml:space="preserve">Tipo Vía </t>
  </si>
  <si>
    <t>Pinche aquí para seleccionar Municipio</t>
  </si>
  <si>
    <t>Seleccione Categoría</t>
  </si>
  <si>
    <t>Pinche aquí para seleccionar Pedanía</t>
  </si>
  <si>
    <t>Abarán</t>
  </si>
  <si>
    <t>CODIGO CORRESPONDENCIA OFICIAL CORREOS-TELEGRAFOS</t>
  </si>
  <si>
    <t>CODIGO CORRESPONDENCIA PARA ORGANISMOS OFICIALES</t>
  </si>
  <si>
    <t>CODIGO POSTAL PARA APARTADOS PARTICULARES Y LISTA</t>
  </si>
  <si>
    <t>COSTERA</t>
  </si>
  <si>
    <t>SOLANA, LA</t>
  </si>
  <si>
    <t>GILA, LA</t>
  </si>
  <si>
    <t>ZARZA, LA</t>
  </si>
  <si>
    <t>OLMOS, LOS</t>
  </si>
  <si>
    <t>COLLADOS, LOS</t>
  </si>
  <si>
    <t>VILLAR, EL</t>
  </si>
  <si>
    <t>BARRAX</t>
  </si>
  <si>
    <t>CASICAS, LAS</t>
  </si>
  <si>
    <t>FABRICA, LA</t>
  </si>
  <si>
    <t>PAREDES, LOS</t>
  </si>
  <si>
    <t>RAIGUERO, EL</t>
  </si>
  <si>
    <t>PALACIOS, LOS</t>
  </si>
  <si>
    <t>LIMONAR, EL</t>
  </si>
  <si>
    <t>SAEZ, LOS</t>
  </si>
  <si>
    <t>CODIGO APARTADOS PARTICULARES OFICIALES Y LISTA@ CODIGO CORRESPONDENCIA OFICIAL CORREOS-TELEGRAFOS</t>
  </si>
  <si>
    <t>UMBRIA</t>
  </si>
  <si>
    <t>PALMA, LA</t>
  </si>
  <si>
    <t>APARECIDA, LA</t>
  </si>
  <si>
    <t>MATANZA, LA</t>
  </si>
  <si>
    <t>MAGDALENA, LA</t>
  </si>
  <si>
    <t>CAÑADA, LA</t>
  </si>
  <si>
    <t>CAÑARICO, EL</t>
  </si>
  <si>
    <t>RAMOS, LOS</t>
  </si>
  <si>
    <t>MORALES, LOS</t>
  </si>
  <si>
    <t>ARROYOS, LOS</t>
  </si>
  <si>
    <t>BENTARIQUE</t>
  </si>
  <si>
    <t>COCON, EL</t>
  </si>
  <si>
    <t>CARRASCOS, LOS</t>
  </si>
  <si>
    <t>VENTA NUEVA</t>
  </si>
  <si>
    <t>CASAS, LAS</t>
  </si>
  <si>
    <t>RIBERA, LA</t>
  </si>
  <si>
    <t>MOLINOS, LOS</t>
  </si>
  <si>
    <t>ENCARNACION, LA</t>
  </si>
  <si>
    <t>CANTARRANAS</t>
  </si>
  <si>
    <t>ALGAIDA, LA</t>
  </si>
  <si>
    <t>BOSQUE, EL</t>
  </si>
  <si>
    <t>ALQUERIA, LA</t>
  </si>
  <si>
    <t>ALAMILLO</t>
  </si>
  <si>
    <t>MORENOS, LOS</t>
  </si>
  <si>
    <t>MINA, LA</t>
  </si>
  <si>
    <t>CRUZ, LA</t>
  </si>
  <si>
    <t>PRADOS, LOS</t>
  </si>
  <si>
    <t>ESPARRAGAL, EL</t>
  </si>
  <si>
    <t>SANTOS, LOS</t>
  </si>
  <si>
    <t>BAÑOS</t>
  </si>
  <si>
    <t>ULLOA</t>
  </si>
  <si>
    <t>ESPERANZA, LA</t>
  </si>
  <si>
    <t>SANTA CATALINA</t>
  </si>
  <si>
    <t>SANTA TERESA</t>
  </si>
  <si>
    <t>MOLINA, LA</t>
  </si>
  <si>
    <t>CHARCON, EL</t>
  </si>
  <si>
    <t>PASTRANA</t>
  </si>
  <si>
    <t>ESPINAR, EL</t>
  </si>
  <si>
    <t>SAN BLAS</t>
  </si>
  <si>
    <t>CORRALES</t>
  </si>
  <si>
    <t>ROMEROS, LOS</t>
  </si>
  <si>
    <t>SAN TELMO</t>
  </si>
  <si>
    <t>SANTA LEOCADIA</t>
  </si>
  <si>
    <t>CASAS BLANCAS</t>
  </si>
  <si>
    <t>MOLINO, EL</t>
  </si>
  <si>
    <t>MONJAS, LAS</t>
  </si>
  <si>
    <t>PRADO, EL</t>
  </si>
  <si>
    <t>ROMERAL, EL</t>
  </si>
  <si>
    <t>FLORES, LAS</t>
  </si>
  <si>
    <t>CASTILLOS, LOS</t>
  </si>
  <si>
    <t>CAÑADAS, LAS</t>
  </si>
  <si>
    <t>MONTEROS, LOS</t>
  </si>
  <si>
    <t>Murcia</t>
  </si>
  <si>
    <t>ACTOR FERNANDO DIAZ DE MENDOZA@AGUERA@ALBACETE@ALBUDEITEROS@ALEJANDRO SEIQUER@ALFARO@ANDRES BAQUERO@ANGEL GUIRAO@ANTONIO GARRIGOS@ANTONIO PUIG@APOSTOLES@APOSTOLES, Plaza@ARCO DE SANTO DOMINGO@ARQUITECTO CERDAN MARTINEZ@AURORA@AURORA, Plaza@AZUCAQUE@BALSAS@BALSAS, Plaza@BARAUNDILLO@BARRIONUEVO@BASABE@BEATO ANDRES HIBERNON, Plaza@CALDERON DE LA BARCA@CARDENAL BELLUGA, Plaza@CETINA, Plaza@CUBOS, Callejon@DOCTOR JOSE TAPIA SANZ@DOCTOR PEREZ MATEOS@ECHEGARAY@ESCRITOR FERNANDEZ ARDAVIN@ESCULTOR SALZILLO@EULOGIO SORIANO@EUROPA, Plaza@FERNANDEZ ARDAVIN@FERNANDEZ CABALLERO@FONTES, Plaza@FUENSANTA@GONZALEZ ADALID@GRANERO@GRECO (Pares del 2 al 4)@HERNANDEZ AMORES, Plaza@INFANTES@ISIDORO DE LA CIERVA@JABONERIAS@JACOBO DE LAS LEYES@JOSE ANTONIO PONZOA@JOUFRE, Plaza@JULIAN ROMEA, Plaza@MADRE ANTONIA MARIA DE OVIEDO@MANFREDI@MARENGO@MARIN BALDO@MENENDEZ PELAYO, Paseo@MERCED (Impares del 1 al final)  (Pares del 8 al final)@MONTIJO@OLIVER@PELIGROS, Callejon@PERIODISTA JAIME CAMPMANY, Plaza@PINARES@PINTORES MURCIANOS@PLATERIA (Impares del 15 al final)  (Pares del 20 al final)@POETA Y PERIODISTA RAIMUNDO DE LOS REYES@PRIETO@PUERTA NUEVA (Impares del 1 al 27)  (Pares del 2 al 16)@PUERTA NUEVA, Plaza (Impares del 1 al 1)  (Pares del 2 al final)@RADIO MURCIA@RAIMUNDO GONZALEZ FRUTOS, Plaza@RAMBLA@ROCAMORA@SAAVEDRA FAJARDO@SALVADOR RUEDA@SAN ANTONIO (Impares del 1 al final)  (Pares del 2 al final)@SAN CRISTOBAL@SAN JUAN DE DIOS (Impares del 1 al final)  (Pares del 8 al final)@SAN LORENZO@SAN MARTIN DE PORRES@SANCHO@SANTA GERTRUDIS, Plaza@SANTA QUITERIA (Impares del 1 al 11)  (Pares del 2 al 12)@SANTO CRISTO@SELGAS (Impares del 1 al 5)  (Pares del 2 al 8)@SERRANO ALCAZAR@SIERVAS DE JESUS@SOR VALENTINA GARCIA GONZALEZ@TENIENTE FLOMESTA, Avenida (Impares del 1 al 3)  (Pares del 2 al 2)@TRAPERIA@UNIVERSIDAD, Plaza@VARA DEL REY@VILLALEAL</t>
  </si>
  <si>
    <t>ACTOR CECILIO PINEDA, Plaza@ACTOR JOSE CRESPO@AGRIMENSORES@ALADREROS@ALAMOS@ALARILLA@ALCALDE JUAN LOPEZ SOMALO (Impares del 1 al final)  (Pares del 2 al 6)@ALMOHAJAR@ALVAREZ QUINTERO@AMBROSIO DE SALAZAR@ANDORRA TERUEL@ANGEL (Impares del 1 al final)  (Pares del 2 al final)@AUROROS@BELEN@BIBLIOFILO PEREZ GOMEZ@CABALLERO@CAMACHOS, Plaza@CANALEJAS, Avenida@CAPUCHINOS@CAPUCHINOS, Alameda@CARAVACA, Callejon@CARMEN@CARTAGENA@CIUDAD DE ALMERIA, Avenida (Impares del 1 al 15)  (Pares del 2 al 20)@CLEMENTES@COLON, Alameda@CONDE DEL CAMPILLO@CONDE, Callejon@CORBALAN@CORREGIDOR@CUARTEL DE ARTILLERIA@DIAZ, Callejon@DIEGO HERNANDEZ@ELIAS ROS@ESCRITOR FERNANDEZ DELGADO@ESCULTOR JUAN GONZALEZ MORENO, Paseo@ESCULTOR NICOLAS DE BUSSI@ESPARTERO@FLORIDABLANCA@FORMALIDAD@FOTOGRAFO VERDU, Paseo@FUNDADORA SANTA MARIA JOSEFA, Plaza@GALDO@GONZALEZ CEBRIAN@GONZALEZ CONDE, Plaza@GOYA@GRACIA@GRAN VIA DEL CARMEN@HORNO@HORTELANOS@HUERTO CAPUCHINOS@INDUSTRIA@INDUSTRIA, Plaza@INGENIERO JUAN DE LA CIERVA, Plaza@JAZMIN@JOSE CASTAÑO@JUAN ANTONIO HERNANDEZ DEL AGUILA@JUAN ANTONIO PEREA, Avenida@JUMILLA@LEON, Callejon@LLANOS@MADRE ELISEA OLIVER MOLINA@MARIA GUERRERO@MARQUES DE CORVERA, Paseo@MARQUES DE ORDOÑO@MATADERO@MATADERO VIEJO@MATEOS@MERCEDES@MIGUEL SERVET@MOLINOS@MOZART@NICARAGUA@OVALO@OVALO, Plaza@PAJA, Plaza@PALMERAS, Carril@PARRANDA, LA@PASCUAL ABELLAN@PASTORA@PEREJIL, Callejon@PETRA@PINTOR GOMEZ CANO@PINTOR JOSE MARIA PARRAGA, Plaza@PINTOR MARIANO BALLESTER, Plaza@PINTOR PEDRO FLORES (Impares del 1 al 13)  (Pares del 2 al 12)@PINTOR PEDRO FLORES, Plaza@PRINCESA@PROCLAMACION@REGALICIAR@RICARDO GIL@RIO SEGURA, Avenida@ROSAL@RUIZ HIDALGO@SAN FERNANDO@SAN FRANCISCO@SAN MAGIN@SAN MARCOS@SANTA JOAQUINA DE VEDRUNA@SANTA URSULA@SANTANDER@SANTAREN@SEIQUER, Callejon@SOGUEADORES@TORRE DE ROMO (Impares del 1 al 35)  (Pares del 2 al 36)@VOLUNTARIOS, Plaza@ZARANDONA, Plaza</t>
  </si>
  <si>
    <t>AMBERES@AMORES, Plaza@ANGEL ROMERO ELORRIAGA@ANIMAS@ANTONETE GALVEZ, Avenida (Pares del 2 al 6)@ANTONIO FAYREN LUMERAS@ANTONIO TORRECILLAS@ARCO DE SAN JUAN@ARCOS@ARTESANOS@CANDELARIA, DE LA, Plaza@CANOVAS DEL CASTILLO@CAPITAN BALACA@CASTILLEJO@CEBALLOS@CEBALLOS, Plaza@CEUTA (Pares del 2 al final)@CIGARRAL@COMUNEROS@CRISTO DEL RESCATE, Plaza@CRUZ ROJA, Plaza@DARIO DE VALCARCEL@DOCTOR FLEMING@DOCTOR RAMON SANCHEZ-PARRA@ENRIQUE AYUSO MIRO@ESCOPETEROS@ESCRITOR ALCALA YAÑEZ@ESTRELLA@FAMA, Avenida (Impares del 1 al 11)  (Pares del 2 al 10)@FEDERICO SERVET, Plaza@FELIPE MARIN FUENTES@FRANCISCO MARTINEZ GARCIA@GARAY, Paseo@GARAY, Ronda@GENERAL MARGALLO@GENERAL SAN MARTIN@GENERAL YAGUE@GLORIA@HERRADURA@INTENDENTE JORGE PALACIOS, Avenida@ISABEL LA CATOLICA@JERONIMO YAÑEZ DE ALCALA@JOAQUIN BAGUENA@JOAQUIN COSTA@JOSE ASENSIO MIRO@JOSE CANOVAS PUJANTE@JOSE MALUQUER Y SALVADOR@JOSE PEREZ MIRALLES@JOSE SANCHEZ POZUELO@JOSELITO@JOVELLANOS@LUCAS MALLADA@LUGO@LUIS FONTES PAGAN@LUISA ALEDO@MADRID@MARIANO PADILLA@MARIANO VERGARA@MESEGUERES@MIGUEL GALLEGO ALCARAZ@MORA@MORTERO@MOTA DEL RIO@OBISPO FRUTOS@ORENSE@PACO@PALMERAS, Plaza@PARROCO PEDRO MARTINEZ CONESA@PEDRO SANCHEZ BARBA@PERIODISTA NICOLAS ORTEGA PAGAN@PINTOR VILLACIS@POETA RAMIREZ PAGAN@PRIMERO DE MAYO, Avenida (Pares del 32 al final)@PUERTA DE ORIHUELA (Impares del 1 al 17)  (Pares del 2 al 6)@RAMON GALLUD@RICARDO ZAMORA@RIO THADER@RODRIGO DE TRIANA@SAN BLAS, Plaza@SAN CARLOS@SAN JOSE (Impares del 1 al final)  (Pares del 2 al final)@SAN JUAN DE DIOS (Pares del 2 al 6)@SAN JUAN, Plaza@SAN LEANDRO@SANTA EULALIA, Plaza@SANTA QUITERIA (Impares del 13 al final)  (Pares del 14 al final)@SANTA ROSALIA@SANTOMERA@SANTOÑA, Plaza (Impares del 1 al 1)@SARDOY@SARDOY, Plaza@SELGAS (Impares del 7 al final)  (Pares del 10 al final)@SEMOLA@SIMON GARCIA@SOLEDAD@TAHONA@TARRAGONA@TENIENTE CHAMORRO@TENIENTE FLOMESTA, Avenida (Impares del 5 al final)  (Pares del 4 al final)@TENIENTE PEREZ REDONDO@TONELERO@TORERO ORTEGA CANO, Plaza@TORRETA@TRINIDAD@TRIUNFO@VALENCIA@VICTORIO@VIEJO DEL CEMENTERIO, Camino@ZARAGOZA</t>
  </si>
  <si>
    <t>ADUANA@ALCALDE GASPAR DE LA PEÑA@ALFANDE@ALMENARA@ALMUDI@ANGUSTIAS@ARCO DE VERONICAS@ARENAL, DEL@ARZOBISPO SIMON LOPEZ@BAÑOS@BOCIO@CARNICEROS@CEFERINO@CONDE DE ROCHE@CONDE DEL VALLE DE SAN JUAN@CORTES@CRISTO DEL PERDON@DESAMPARADOS, Callejon@DOCTOR JOSE LOPEZ ALEMAN@DON ANTONIO SANCHEZ MAURANDI@ENTIERRO DE LA SARDINA@ERICAS@ESCULTOR FRANCISCO SALZILLO, Gran via (Impares del 1 al 17)  (Pares del 2 al 24)@ESPAÑA, Glorieta@FEDERICO BALART@FLORES, Plaza@FRENERIA@FRUTOS BAEZA@GAVACHA@GRAN PEZ@GRAN VIA, Avenida (Impares del 1 al 19)  (Pares del 2 al 26)@JARA CARRILLO@JIMENEZ DE BAEZA@JOSE ESTEVE MORA, Plaza@JOSE MARIA BAUTISTA HERNANDEZ, Plaza@JUAN DE LA CIERVA@JULIAN CALVO@LAREDO, Callejon@MADRE DE DIOS@MAESTRA DELIA BOSQUE@MAESTRO SALVADOR ORTIZ@MAHONESAS@MALECON, Paseo (Impares del 1 al 35)  (Pares del 2 al 8)@MANRESA@MARQUESA@MARTINEZ TORNEL, Plaza@MULETA, Callejon@ORGANISTAS@PASCUAL@PEDRO DE LA FLOR@PEDRO POU, Plaza@PILAR@PINTOR SOBEJANO@PLANO DE SAN FRANCISCO@PLATERIA (Impares del 1 al 13)  (Pares del 2 al 18)@POLO DE MEDINA@POSADA SANTA CATALINA@POZO@PUXMARINA@PUXMARINA, Plaza@RIQUELME (Impares del 1 al 3)  (Pares del 2 al 6)@SAGASTA (Impares del 1 al 19)  (Pares del 2 al 16)@SAN ANTOLIN, Plaza@SAN BARTOLOME@SAN BARTOLOME, Plaza@SAN JOAQUIN@SAN JULIAN, Plaza@SAN LUIS GONZAGA (Impares del 1 al 7)  (Pares del 2 al 12)@SAN PATRICIO@SAN PEDRO@SAN PEDRO, Plaza@SANCHEZ MADRIGAL@SANDOVAL, Plaza@SANTA CATALINA@SANTA CATALINA, Plaza@SANTA ISABEL (Impares del 1 al final)  (Pares del 2 al final)@SANTA ISABEL, Plaza@SANTA LUCIA@SOCIEDAD@SOL@SOTO, Carril@TOMAS MAESTRE@TURRONEROS@VERONICAS@VIDRIEROS@VINADER@ZABALBURU, Pasaje@ZARANDONA</t>
  </si>
  <si>
    <t>ACISCLO DIAZ@AGUSTINAS@AGUSTINAS, Plaza@AISTOR@ALFAREROS@ALMENAS@ALMUDENA@ANTONIO SEGADO DEL OLMO@ARGILICO@ARRIXACA@AYLLON@BAEZA@BARITONO MARCOS REDONDO@BENDAME@BOLOS@BRUJERA@BURRUEZO@BURRUEZO, Callejon@CASANOVA@CUESTA DE LA MAGDALENA@DOCTOR JESUS QUESADA SANZ@ENTREJARDINES@ESCULTOR FRANCISCO SALZILLO, Gran via (Impares del 19 al final)  (Pares del 26 al final)@ESCULTOR JOSE SANCHEZ LOZANO@FUENSANTA, Plaza (Impares del 1 al 0)@GARCIA ALIX@GOMEZ CORTINA@GRAN VIA, Avenida (Impares del 21 al final)  (Pares del 28 al final)@HIDALGO@HUERFANOS@HUERTAS@HUERTO GAMBIN@HUERTO POMARES@JERONIMO DE RODA@JOSE GARCIA MARTINEZ@LEBREL@LORENZO PAUSA@LUIS BRAILLE@MADRE ESPERANZA@MAESTRO ALONSO@MANGA, LA@MARE NOSTRUM@MARIANO GIRADA@MARIANO MONTESINOS@MAYOR, Plaza@MORERA@MUÑOZ DE LA PEÑA@NAVARRA@NUEVAS TECNOLOGIAS@OLMA, Callejon@PALOMARICO@PASOS DE SANTIAGO@PICOS DE EUROPA@PIO TEJERA@PORTILLO SAN ANTONIO@RIQUELME (Impares del 5 al final)  (Pares del 8 al final)@RUIPEREZ@SACRISTIA SAN MIGUEL@SAGASTA (Impares del 21 al final)  (Pares del 18 al final)@SAN AGUSTIN, Plaza@SAN ANDRES@SAN BENITO@SAN GINES@SAN GINES, Plaza@SAN LUIS GONZAGA (Impares del 9 al final)  (Pares del 14 al final)@SAN MIGUEL@SAN NICOLAS@SAN NICOLAS, Plaza@SANTA CECILIA@SANTA TERESA@SEGURA@SERRANO@SIERRA CARBONERA@SIERRA DE GREDOS@SIERRA DE LA PILA@SIERRA MORENA@SIERRA NEVADA@TORO@TORRES@YESQUEROS, Plaza</t>
  </si>
  <si>
    <t>ACEQUIA ALJADA (PUENTE TOCINOS)@ACEQUIA DE BENETUCER (PUENTE TOCINOS), Carril@AGUADOR (PUENTE TOCINOS)@ALARCON (PUENTE TOCINOS)@ALBERCOQUES (PUENTE TOCINOS), Carril@ALEGRIA (PUENTE TOCINOS)@AMERICA (PUENTE TOCINOS), Plaza@AMISTAD (PUENTE TOCINOS), Carril@ANGEL LAORDEN CARRILLO (PUENTE TOCINOS)@ANTONETE GALVEZ, Avenida (Impares del 1 al final)  (Pares del 8 al final)@ANTONIO ABELLAN ABELLAN@ANTONIO MACHADO (PUENTE TOCINOS)@ARBITRO EDUARDO VIDAL TORRES (PUENTE TOCINOS), Plaza@AROCAS (PUENTE TOCINOS), Carril@ARTESANOS DE BELEN (PUENTE TOCINOS), Plaza@ATALAYAS@ATLETA ANTONIO PEÑALVER (PUENTE TOCINOS)@AZAHAR (PUENTE TOCINOS)@BAEZA (PUENTE TOCINOS), Carril@BALTASARES (PUENTE TOCINOS), Carril@BARBA (PUENTE TOCINOS), Carretera@BELANDO (PUENTE TOCINOS)@BELANDO (PUENTE TOCINOS), Callejon@BERNABELES (PUENTE TOCINOS), Carril@BLOQUES HORTICOLA DEL SEGURA@BRAZAL DEL MOLINO (PUENTE TOCINOS)@CABREROS (PUENTE TOCINOS), Carril@CALI JOSEFA FERNANDEZ ROMERO@CAMACHES (PUENTE TOCINOS), Carril@CANOS, Carril@CAPITAN (PUENTE TOCINOS), Vereda@CARMEN BARBA (PUENTE TOCINOS)@CASTELLON@CATALANAS (PUENTE TOCINOS), Carril@CEUTA (Impares del 1 al final)@CITRICA (PUENTE TOCINOS)@CIUDAD REAL@CONCEJAL HERMENEGILDO LUMERAS DE CASTRO@CONCORDIA (PUENTE TOCINOS)@CONDOMINA, Carril@CONESAS (PUENTE TOCINOS), Carril@CORDOBA@CORDOBA@CORREOS (PUENTE TOCINOS)@CUATRO ESTACIONES (PUENTE TOCINOS)@CUEVA (PUENTE TOCINOS), Vereda@DELICIAS (PUENTE TOCINOS)@DERECHOS HUMANOS@DOCTOR BARRAQUER (PUENTE TOCINOS)@DOCTOR MARAÑON (PUENTE TOCINOS)@ENMEDIO (PUENTE TOCINOS), Camino@ERMITA DE LOS REMEDIOS (PUENTE TOCINOS)@ERMITA VIEJA (PUENTE TOCINOS)@ESPERANZA (PUENTE TOCINOS)@FAMA, Avenida (Impares del 19 al final)  (Pares del 54 al final)@FAMA, Avenida (Impares del 13 al 17)  (Pares del 12 al 52)@FEDERICO GARCIA LORCA (PUENTE TOCINOS)@FERMIN (PUENTE TOCINOS), Carril@FERMINES (PUENTE TOCINOS), Camino@FILOMENA (PUENTE TOCINOS), Carril@FRANCISCA BELANDO (PUENTE TOCINOS)@FRANCISCO PAREDES (PUENTE TOCINOS)@FRUTOS MORENO (PUENTE TOCINOS)@FUENSANTA (PUENTE TOCINOS)@GALLEGOS@GLORIA (PUENTE TOCINOS)@GOMEZ (PUENTE TOCINOS), Carril@GOYA (PUENTE TOCINOS)@GRANJA (PUENTE TOCINOS), Carril@GRECO (Impares del 1 al final)  (Pares del 6 al final)@HERMENEGILDO LUMERAS DE CASTRO@HERREROS (PUENTE TOCINOS)@HUELVA@HUESCA@INFANTA CRISTINA (PUENTE TOCINOS)@JARA CARRILLO (PUENTE TOCINOS)@JARDIN ALJADA (PUENTE TOCINOS)@JARDIN DE LOS GERANIOS (PUENTE TOCINOS)@JAZMIN (PUENTE TOCINOS)@JESUS MONTOYA (PUENTE TOCINOS)@JOSE SELGAS (PUENTE TOCINOS)@JUAN MOLINA OLIVERO (PUENTE TOCINOS), Plaza@JUAN RAMON JIMENEZ (PUENTE TOCINOS)@JUANA JUGAN (PUENTE TOCINOS), Avenida@JUANA JUGAN, Avenida@LIBERTAD (PUENTE TOCINOS)@LOPE DE VEGA (PUENTE TOCINOS)@LUCIOS (PUENTE TOCINOS)@MAESTRO JAVIER PAULINO TORRES@MAIQUEZ (PUENTE TOCINOS), Carril@MALAGA@MALAGA (PUENTE TOCINOS)@MALANDRAS (PUENTE TOCINOS)@MANRESA (PUENTE TOCINOS), Carril@MARIANETE (PUENTE TOCINOS), Carril@MARIANO ROJAS (PUENTE TOCINOS), Avenida@MARINES (PUENTE TOCINOS), Carril@MARIO VARGAS LLOSA (PUENTE TOCINOS)@MAYOR (PUENTE TOCINOS)@MELILLA@MELLADO (PUENTE TOCINOS)@MIGUEL ANGEL BLANCO (PUENTE TOCINOS), Plaza@MIGUEL DE CERVANTES (PUENTE TOCINOS)@MIGUEL INDURAIN (PUENTE TOCINOS), Avenida@MIGUEL SERVET (PUENTE TOCINOS)@MIMOSAS (PUENTE TOCINOS)@MOLINAS (PUENTE TOCINOS), Carril@MORENOS (PUENTE TOCINOS), Carril@MORERAS (PUENTE TOCINOS)@MORUNOS (PUENTE TOCINOS), Callejon@MOSAICO (PUENTE TOCINOS)@NAVARROS (PUENTE TOCINOS), Carril@NICOLAS (PUENTE TOCINOS)@NUESTRA SEÑORA DE LA PAZ@OLIVO (PUENTE TOCINOS)@ORILLA DEL RIO (PUENTE TOCINOS), Camino@PABLO VI@PABLOS (PUENTE TOCINOS), Carril@PACORROS (PUENTE TOCINOS), Carril@PALMERAS, DE LAS (PUENTE TOCINOS)@PASCUAL ABELLAN (PUENTE TOCINOS), Carril@PAZ, DE LA, Plaza@PELUFAS (PUENTE TOCINOS), Carril@PERCHAOS (PUENTE TOCINOS), Carril@PEREZ (PUENTE TOCINOS), Carril@PINA (PUENTE TOCINOS)@PINO (PUENTE TOCINOS), Carril@PINTOR JOSE COLL SOTOMAYOR (PUENTE TOCINOS)@PINTOR JOSE MARIA PARRAGA (PUENTE TOCINOS)@PINTOR PABLO PICASSO (PUENTE TOCINOS)@PINTOR PEDRO FLORES (PUENTE TOCINOS)@POETA AGUSTIN GARCIA (PUENTE TOCINOS)@POETA MIGUEL HERNANDEZ (PUENTE TOCINOS)@POETA VICENTE MEDINA (PUENTE TOCINOS)@POLICIA ANGEL GARCIA (PUENTE TOCINOS)@POLIGONO PAZ@PORTADA (PUENTE TOCINOS)@PRESBITERO FRANCISCO ESLAVA (PUENTE TOCINOS)@PRIMERO DE MAYO, Avenida (Impares del 1 al final)  (Pares del 2 al final)@PRINCIPE DE ASTURIAS (PUENTE TOCINOS)@PUENTE TOCINOS@PUERTA DE ORIHUELA (Impares del 19 al final)  (Pares del 8 al final)@PURISISMA (PUENTE TOCINOS)@QUILES (PUENTE TOCINOS), Carril@QUINTOS (PUENTE TOCINOS), Carril@RECTOR JOSE LOUSTAU, Avenida@REGION MURCIANA, DE LA (PUENTE TOCINOS), Plaza@REINA SOFIA (PUENTE TOCINOS), Plaza@RIO EBRO@RIO MULA@RIO MUNDO@RIO MUNDO (PUENTE TOCINOS)@RIO TAJO@RODENAS (PUENTE TOCINOS), Carril@ROSALES (PUENTE TOCINOS), Carril@ROSALIA DE CASTRO (PUENTE TOCINOS)@ROSARIO (PUENTE TOCINOS)@SAAVEDRA FAJARDO (PUENTE TOCINOS)@SALAMANCA, Plaza@SALZILLO (PUENTE TOCINOS)@SAN ANTONIO (PUENTE TOCINOS)@SAN FELIX@SAN FRANCISCO (PUENTE TOCINOS)@SAN ISIDRO (PUENTE TOCINOS)@SAN JOSE (PUENTE TOCINOS)@SAN JUAN (PUENTE TOCINOS)@SAN NICOLAS (PUENTE TOCINOS)@SANTA RITA@SANTOÑA, Plaza (Impares del 3 al final)  (Pares del 2 al final)@SEDA (PUENTE TOCINOS)@SENDA ALTA (PUENTE TOCINOS), Carril@SEVERO OCHOA (PUENTE TOCINOS)@SIERRA ESPUÑA (PUENTE TOCINOS)@SOL (PUENTE TOCINOS)@SOLER (PUENTE TOCINOS)@SOLIS (PUENTE TOCINOS), Vereda@TAIBILLA (PUENTE TOCINOS)@TERUEL@TOMAS Y VALIENTE (PUENTE TOCINOS), Plaza@TORRE (PUENTE TOCINOS), Carretera@TORREAGUERO (PUENTE TOCINOS), Carril@TOVAR (PUENTE TOCINOS)@TUDMIR (PUENTE TOCINOS)@VALLE DE LEYVA (PUENTE TOCINOS)@VELASCO (PUENTE TOCINOS)@VICENTE BAEZA (PUENTE TOCINOS)@VICENTES (PUENTE TOCINOS), Camino@VICENTES (PUENTE TOCINOS), Carril@VICTORIA (PUENTE TOCINOS)@VIEJO DE CASILLAS (PUENTE TOCINOS), Camino@VILLENA (PUENTE TOCINOS)@VIRGEN DE LA SOLEDAD (PUENTE TOCINOS)@VIRGEN DEL ROCIO (PUENTE TOCINOS)@VIRGEN, DE LA (PUENTE TOCINOS), Plaza@ZAGALES (PUENTE TOCINOS)@ZAMBUDIOS (PUENTE TOCINOS), Carril@ZARAGOZA (PUENTE TOCINOS)@PUENTE TOCINOS (VER CALLEJERO MURCIA)</t>
  </si>
  <si>
    <t>ABANILLA@ABARAN@ABENARABI (Impares del 1 al final)@ACEROS (CASILLAS), Carril@ACROPOLIS (CASILLAS)@ACROPOLIS (SANTIAGO Y ZARAICHE)@ACTOR ISIDORO MAIQUEZ@ACUARIO (CASILLAS)@AGUSTIN ARAGON (ZARANDONA)@AGUSTINAS (ZARANDONA)@ALARCONES (SANTIAGO Y ZARICHE), Carril@ALARCONES (ZARANDONA), Carril@ALBA (CASILLAS)@ALCALDE CLEMENTE GARCIA (CASILLAS)@ALICANTE, Carretera@ALMIRANTE CERVERA@ALMIRANTE CHURRUCA@ALMIRANTE FAJARDO DE GUEVARA, Paseo@ALMIRANTE GRAVINA@ALMIRANTE LOAYSA, Avenida@ALMIRANTE MALASPINA@ALONSO DE OJEDA@AMERICA (CASILLAS)@ANGELES (CASILLAS)@ANTONIO DE ULLOA@ANTONIO DORAL@ANTONIO FERNANDEZ ROS (ZARANDONA)@ANTONIO LOPEZ@ARAGONES (CASILLAS), Carril@ARCIPRESTE EMILIO GARCIA NAVARRO (ZARANDONA)@ARGOLIDA@ARQUITECTO EMILIO PIÑERO@ARQUITECTO JAIME BORT@ARQUITECTO JUAN JOSE BELMONTE@ARQUITECTO LORENZO ALONSO@ARQUITECTO PEDRO MONTE@ARQUITECTOS FRANCISCO Y JACOBO CLEMENCIN@ATOCHEROS (CASILLAS)@AURORA (ZARANDONA)@AZABACHE@AZARBE CAMPUZANO ALTO (ZARANDONA), Carretera@AZARBE DEL PAPEL@AZUCENAS (SANTIAGO Y ZARAICHE)@BANDO DE LA HUERTA (ZARANDONA)@BASILIO (CASILLAS), Carril@BENITOS (CASILLAS)@BENITOS (ZARANDONA), Carril@BERMUDEZ (ZARANDONA)@BLANCA (PUENTE TOCINOS)@BLASETES (ZARANDONA), Carril@BOQUERAS, LAS (ZARANDONA)@BOTONES (SANTIAGO Y ZARAICHE), Carril@BULGUEROS (ZARANDONA), Carril@CABEZO TORRES (ZARANDONA), Carretera@CABO GUARDIA CIVIL PEDRO MORENO (SANTIAGO Y ZARAICHE)@CALESAS (ZARANDONA), Carril@CAMPRANIZ (ZARANDONA), Carril@CAMPUSINO (CASILLAS), Carril@CANOVAS (CASILLAS), Carril@CAPITAN (CASILLAS), Vereda@CARLOS PIORNOS@CARMEN CONDE (ZARANDONA)@CARMONA (CASILLAS)@CASAS NUEVAS (ZARANDONA)@CASCALES (CASILLAS), Carril@CASILLAS DE CORIA (CASILLAS), Avenida@CASTELICHE@CATEDRATICO IGNACIO MARTIN ROBLES@CAYETANOS (ZARANDONA), Carril@CEHEGIN (PUENTE TOCINOS)@CEÑA (CASILLAS), Carril@CEREZOS (ZARANDONA)@CERVANTES (ZARANDONA)@CEUTI (PUENTE TOCINOS)@CHARETES (SANTIAGO Y ZARAICHE)@CHARLOT (ZARANDONA), Carril@CHOPO@CHURRA, Carretera@CIENTIFICO GABRIEL CISCAR, Paseo@CIEZA@CLARAS (ZARANDONA), Carril@CLAVELES (SANTIAGO Y ZARAICHE)@COLON (CASILLAS)@COMEDIANTE SANCHEZ MONSERRATE (SANTIAGO Y ZARAICHE)@CONDES DE BARCELONA@CONDESTABLE LOPEZ DAVALOS@CONSTITUCION (SANTIAGO Y ZARAICHE), Plaza@CORREGIDOR PUEYO@CORREGIDOR VICENTE CANO ALTARES@COSMOGRAFO DIEGO PEREZ@CRONISTA DIEGO RODRIGUEZ ALMELA@CRUZ (CASILLAS)@CUATRO CAMINOS (ZARANDONA)@DELFOS@DEPURADORA (ZARANDONA), Carril@DIAMANTE@DIEGO CARMONA ARAGON (ZARANDONA)@DOCTOR ALONSO DE ESPEJO@DOCTOR FLEMING (ZARANDONA)@DON JUAN DE BORBON (SANTIAGO Y ZARAICHE), Avenida@DON JUAN DE BORBON, Avenida@DUNAS (CASILLAS)@ERMITA (ZARANDONA)@ERMITA DE BUENDIA (CASILLAS)@ERMITA DE ESPIN (CASILLAS)@ERMITA DE PUCHE (SANTIAGO Y ZARAICHE), Carril@ESCUELAS (CASILLAS)@ESCULEAS (ZARANDONA)@ESCULTOR FRANCISCO SALZILLO (ZARANDONA)@ESPERANZA (SANTIAGO Y ZARAICHE)@EUGENIOS (ZARANDONA), Carril@EUROPA (CASILLAS)@EUROPA, Avenida@FEDERICO FERRER MUÑOZ (SANTIAGO Y ZARAICHE)@FEDERICO GARCIA LORCA (CASILLAS)@FELIPE (SANTIAGO Y ZARAICHE)@FELIX ESTEBAN GUERRERO (SANTIAGO Y ZARAICHE)@FELIX RODRIGUEZ DE LA FUENTE (ZARANDONA)@FERMIN (ZARANDONA)@FERMINES (SANTIAGO Y ZARAICHE), Carril@FERNANDEZ MARTINEZ BRAVO@FLORES (CASILLAS)@FRAGATA@FRANCISCO ALACID (ZARANDONA)@FRANCISCO FERNANDEZ (ZARANDONA)@FRANCISCO GALERA DEL CERRO (ZARANDONA)@FRANCISCO GUILLEN (ZARANDONA)@FUENSANTA (CASILLAS)@GALVEZ@GLORIA (CASILLAS)@GOLETA (SANTIAGO Y ZARAICHE)@GONZALEZ (CASILLAS), Carril@GOYA (ZARANDONA)@GREGORIO CONESA GALINDO (ZARANDONA)@GUERREROS (SANTIAGO Y ZARAICHE)@HERMANOS MARTINEZ (CASILLAS)@HERREROS (ZARANDONA)@HORNO (SANTIAGO Y ZARAICHE)@HUERTOS, LOS (CASILLAS)@IGLESIA (CASILLAS), Plaza@IGLESIA (SANTIAGO Y ZARAICHE), Carril@INDUSTRIA (CASILLAS)@INDUSTRIA (ZARANDONA)@INFANTA CRISTINA@INFANTA ELENA@INGENIERO BRYANT@INGENIERO JOSE ALEGRIA (ZARANDONA), Avenida@INGENIERO MELCHOR DE LUZON@INGENIERO SEBASTIAN FERINGAN, Paseo@INIESTAS (SANTIAGO Y ZARAICHE)@INMACULADA (SANTIAGO Y ZARAICHE)@INTENDENTE PATIÑO@ISAAC PERAL (ZARANDONA)@ISLA CRISTINA (PUENTE TOCINOS)@JARDIN DE LOS GERANIOS (ZARANDONA)@JARDINERIA, DE LA, Carril@JEROMOS (SANTIAGO Y ZARAICHE), Carril@JESUS HERNANDEZ (ZARANDONA)@JIMENEZ (ALABATALIA), Camino@JORGE GUILLEN@JORGE JUAN@JOSE ACERO (CASILLAS)@JOSE COLAS Y MARIANO FELIPE (ZARANDONA), Carril@JOSE MARIA PEMAN@JOSE MUÑOZ (ZARANDONA)@JUAN ALARCON BORJA (ZARANDONA)@JUAN CARLOS I, Avenida (Pares del 26 al final)@JUAN DE LA COSA@JUAN FELIX (ZARANDONA)@JUAN GARCIA ABELLAN@JUAN MADRONA (ZARANDONA)@JUAN VALVERDE (ZARANDONA)@JUANELES (SANTIAGO Y ZARAICHE), Carril@LECHAS (ZARANDONA), Carril@LEVANTE (CASILLAS)@LIBERALES (ZARANDONA)@LIBERTAD (CASILLAS), Avenida@LIBERTAD (SANTIAGO Y ZARAICHE)@LITERATO ANDRES DE CLARAMONTE@LIZAN (CASILLAS)@LUCAS (CASILLAS), Carril@LUISABEL (SANTIAGO Y ZARAICHE)@MAESTRA NACIONAL MARIA MAROTO@MAESTRA NACIONAL MARUJA MADRIGAL (ZARANDONA)@MAESTRA NACIONAL VICENTA BELENGUER@MAESTRO FERNANDO MARTINEZ BRAVO (ZARANDONA)@MAESTRO JOSE MARTINEZ MAIQUEZ (ZARANDONA)@MALANDRAS (CASILLAS), Carril@MANOLOS (ZARANDONA), Carril@MANUEL CARRILLO (ZARANDONA)@MAR ADRIATICO@MAR BALTICO@MAR DEL CARIBE@MAR DEL CORAL@MAR DEL NORTE@MAR EGEO@MARIA ZAMBRANO@MARIANO RUIZ FUNES@MARIANO TOVAR (ZARANDONA)@MARIANO ZAPATA (ZARANDONA)@MARINA ESPAÑOLA, DE LA, Avenida@MARINERO JUAN VIZCAINO@MARINERO LUIS DE TORRES, Paseo@MARQUES DE LA ENSENADA@MARQUES DE LOS VELEZ, Avenida (Impares del 37 al final)  (Pares del 38 al final)@MARTINEZ (SANTIAGO Y ZARAICHE)@MARTIRES (SANTIAGO Y ZARAICHE), Avenida@MAYOR (CASILLAS)@MAYORAJOS (ZARANDONA)@MELEROS (ZARANDONA), Carril@MIGUEL DE CERVANTES (CASILLAS)@MIGUEL DE UNAMUNO (CASILLAS)@MIGUEL HERNANDEZ (ZARANDONA)@MINISTRO DIEGO CLEMENCIN@MIRAFLORES (ZARANDONA)@MOLINA DE SEGURA@MOLINO DE NELVA (PUENTE TOCINOS), Carril@MOLINO DEL BATAN (ZARANDONA), Carril@MONTEAGUDO (CASILLAS), Avenida@MONTEAGUDO, DE, Camino viejo@MORALES (ZARANDONA), Carril@MORERA (CASILLAS)@MORGA (SANTIAGO Y ZARAICHE)@MORUNOS (SANTIAGO Y ZARAICHE)@MUÑOCES (CASILLAS), Carril@MURCIA (CASILLAS), Avenida@MUSICO ANTONIO RODRIGUEZ DE HITA@NANOS (SANTIAGO Y ZARAICHE), Carril@NARCISOS (ZARANDONA)@NAVEGANTE JUAN FERNANDEZ@NAVEGANTE MACIAS DEL POYO@NELVA (PUENTE TOCINOS), Senda@NELVA (PUENTE TOCINOS), Travesia@NOGUERAS (SANTIAGO Y ZARAICHE), Carril@NORTE (CASILLAS)@NUESTRA SEÑORA DE ATOCHA, Avenida@NUESTRA SEÑORA DE LA FUENSANTA (ZARANDONA)@NUESTRA SEÑORA DE LOURDES, Plaza@NUEVE DE NOVIEMBRE (CASILLAS)@OASIS (CASILLAS)@OBISPO FRANCISCO LANDEIRA@OBISPO FRAY ANTONIO TREJO@OBISPO RUBEN DE CELIS@OBISPO SANCHO D'AVILA@OLIMPIA (SANTIAGO Y ZARAICHE)@OLMOS (ZARANDONA), Camino@ORILLA DEL AZARBE (ZARANDONA)@ORQUIDEAS (SANTIAGO Y ZARAICHE)@ORTIGOSA (ZARANDONA)@ORTINES (SANTIAGO Y ZARAICHE), Carril@PACO VIDAL (CASILLAS)@PALADEAS (ZARANDONA)@PALMERAL (SANTIAGO Y ZARAICHE), Carril@PALMERAS (ZARANDONA), Carril@PANOCHISTA ANTONIO PIÑERO GONZALEZ@PANTANO DE TALAVE@PANTANO DEL CENAJO@PARPALLOTA (SANTIAGO Y ZARAICHE), Carril@PARRA (ZARANDONA), Callejon@PARROCO JOSE MARIA BELANDO (SANTIAGO Y ZARAICHE)@PARROCO PEDRO LOZANO (ZARANDONA)@PASCUALES (SANTIAGO Y ZARAICHE), Carril@PATRICIOS (CASILLAS)@PAULOS (CASILLAS)@PAZ (SANTIAGO Y ZARAICHE)@PAZ (ZARANDONA)@PEÑA ESPERFOLLO (ZARANDONA)@PEQUEÑIN (SANTIAGO Y ZARAICHE), Carril@PERDIZ, LA (ZARANDONA)@PEREZ (CASILLAS), Carril@PERIODISTA ANTONIO HERRERO@PERIODISTA ENCARNA SANCHEZ@PERLA@PICASSO (CASILLAS)@PICAZO, Senda@PILAR (SANTIAGO Y ZARAICHE)@PINO (CASILLAS)@PINTOR INOCENCIO MEDINA VERA, Plaza@PINTOR PEDRO ORRENTE@PINTOR SALVADOR DALI@PINTOR VELAZQUEZ (ZARANDONA)@POCEROS (CASILLAS), Carril@POETA VICENTE MEDINA@POETA VICENTE MEDINA (ZARANDONA)@PONIENTE (SANTIAGO Y ZARAICHE)@PONTEL, EL@PORTADA (ZARANDONA)@POZO DE LA MARQUESA@PRESBITERO FRANCISCO IBAÑEZ RUIZ (SANTIAGO Y ZARAICHE)@PRIMERO DE MAYO (ZARANDONA)@PRINCIPE DE ASTURIAS (SANTIAGO Y ZARAICHE), Avenida@PUENTE ALTO (SANTIAGO Y ZARAICHE), Carril@PUENTE DE LA MULETA (ZARANDONA)@PUENTE TOCINOS (CASILLAS), Avenida@PURISIMA (SANTIAGO Y ZARAICHE)@QUINTO CENTENARIO (ZARANDONA)@RAMON MENARGUEZ (ZARANDONA)@ RAMON TUREGANO PLATERO (ZARANDONA)@REINA DOÑA VIOLANTE@REINA SOFIA@REYES CATOLICOS (CASILLAS)@RIO ARLANZA (ZARANDONA)@RIOS (ZARANDONA)@ROBLES, Carril@ROCIO (SANTIAGO Y ZARAICHE)@ROCIO, EL, Avenida@RODENAS (CASILLAS), Carril@ROJO DE LA CANAL (SANTIAGO Y ZARAICHE), Carril@ROMERO (CASILLAS), Carril@ROSAGROS (ZARANDONA)@ROSAL (ZARANDONA)@ROSALES (CASILLAS)@ROSARIO (CASILLAS)@ROSARIO (SANTIAGO Y ZARAICHE)@ROSENDOS, Carril@RUBI@RUIPEREZ (ZARANDONA), Carril@RUIPEREZ, Carril@SALAZAR (ZARANDONA)@SALVADOR MARTINEZ MOYA (CASILLAS)@SALVADORES@SALZILLO (CASILLAS)@SAN ANTONIO (CASILLAS)@SAN CRISTOBAL (SANTIAGO Y ZARAICHE)@SAN FELIX (ZARANDONA)@SAN FERNANDO (SANTIAGO Y ZARAICHE)@SAN FRANCISCO (SANTIAGO Y ZARAICHE)@SAN GINES (SANTIAGO Y ZARAICHE)@SAN ISIDRO (ZARANDONA)@SAN JOSE (CASILLAS)@SAN JOSE (SANTIAGO Y ZARAICHE)@SAN MARCOS (CASILLAS)@SAN PATRICIO (ZARANDONA)@SAN RAMON@SANCHEZ (CASILLAS), Rincon@SANTA AGUEDA, Paseo@SANTA BARBARA (SANTIAGO Y ZARAICHE)@SANTA CECILIA (SANTIAGO Y ZARAICHE)@SANTA ROSA (SANTIAGO Y ZARAICHE)@SANTIAGO (SANTIAGO Y ZARAICHE), Avenida@SANTIAGO (ZARANDONA)@SEDA (ZARANDONA)@SEÑORITA (ZARANDONA), Carril@SOL (CASILLAS)@SORIA@SUR (SANTIAGO Y ZARAICHE)@TADEAS, Carril@TIO ANGEL EL BODEGA (SANTIAGO Y ZARAICHE), Carril@TIO PEPE MUÑOZ (CASILLAS), Carril@TIO PITUSO (CASILLAS), Carril@TOMAS Y VALIENTE (Impares del 1 al final)  (Pares del 2 al final)@TOPACIO@TORRE ALVAREZ@TORRE MESAS (SANTIAGO Y ZARAICHE), Carril@TRANSFORMADOR (CASILLAS)@VAN GOGH (CASILLAS)@VELAZQUEZ (CASILLAS)@VICENTE (ZARANDONA), Carril@VICENTE ALEXANDRE (ZARANDONA)@VICTORIA NAVARRO HELLIN (ZARANDONA)@VICTORIA, Avenida (Pares del 2 al final)@VIEJO DE CASILLAS (CASILLAS), Camino@VILLANUEVA DEL RIO SEGURA (PUENTE TOCINOS)@VIÑAS (ZARANDONA), Carril@VIRGEN DE LA SOLEDAD@VIRGEN DE LOS DOLORES (SANTIAGO Y ZARAICHE)@VISTA ALEGRE@ZAMORAS (CASILLAS), Carril@ZARAICHE (SANTIAGO Y ZARAICHE)@ZARANDONA (ZARANDONA), Avenida@CASILLAS (VER CALLEJERO MURCIA)@SANTIAGO Y ZARAICHE (VER CALLEJERO MURCIA)@ZARANDONA (VER CALLEJERO DE MURCIA)</t>
  </si>
  <si>
    <t>ABENARABI (Pares del 2 al final)@AGUSTIN LARA@ALARCONES (ALBATALIA), Carril@ALCALA GALIANO@ALFONSO X EL SABIO@ALJADA@AMALIO FERNANDEZ DELGADO@AUDITORIUM@BANDO DE LA HUERTA@BARRERAS@BARTOLOME BERNAL GALLEGO@BARTOLOME PEREZ CASAS@BATALLA DE LAS FLORES@BENETUCER@CABECICOS@CAMILO JOSE CELA, Plaza@CARAVIJA@CARLOS III@CARLOS III, Plaza@CATEDRATICO EUGENIO UBEDA ROMERO@CHICHERIS@CIRCO, Callejon@CIRCULAR, Plaza@CIUDAD DE CADIZ@COLONIA SAN BUENAVENTURA@CONSTITUCION, Avenida@CRONISTA CARLOS VALCARCEL@CRONISTA JOSE MARIA IBAÑEZ@DOCTOR GREGORIO MARAÑON@DOCTOR JIMENEZ DIAZ@DOCTOR JULIO LOPEZ AMBIT@DOCTOR ROMAN ALBERCA@ENRIQUE VILLAR BAS@ESCULTOR ROQUE LOPEZ@ESMERALDA@FLOTA@FLOTA, LA, Avenida@FLOTILLA, LA, Callejon@FUENSANTA, Plaza (Impares del 3 al final)  (Pares del 2 al final)@GALATEA@GALEON@GALILEO@GENERAL PRIMO DE RIVERA, Avenida@ISLAS CANARIAS@JAIME I EL CONQUISTADOR, Avenida@JOAQUIN BLUME@JOSE BALLESTER@JUAN CARLOS I, Avenida (Impares del 1 al 9)  (Pares del 2 al 24)@JUAN XXIII, Plaza@JUNTERONES@LEPANTO@LEVANTE, Ronda@LORCA@MAGALLANES@MANUEL DE FALLA@MANUEL MAS0TTI LITTEL@MARQUES DE LOS VELEZ, Avenida (Impares del 1 al 35)  (Pares del 2 al 36)@MERCED (Pares del 2 al 6)@NIÑA, LA@NUESTRA SEÑORA DE LOS BUENOS LIBROS@PERIODISTA JOSE BALLESTER@PINTA, LA@PINTOR LUIS GARAY@PRECIOSA, Plaza@PUERTA NUEVA (Impares del 29 al final)  (Pares del 18 al final)@PUERTA NUEVA, Plaza (Impares del 3 al final)@RIO ARGOS@SAN IGNACIO DE LOYOLA@SANTA ANA@SANTA ANA, Plaza@SANTA CLARA@SANTA MARTA@SANTO DOMINGO, Plaza@SIERRA DE ASCOY@SIERRA DE LA MUELA@TENIENTE GENERAL GUTIERREZ MELLADO@TORRE DE LA MARQUESA@TORRECILLA, Plaza@VICTORIA, Avenida (Impares del 1 al final)@VIRGEN DE LA ESPERANZA@VIRGEN DE LA FUENSANTA, Paseo</t>
  </si>
  <si>
    <t>ABDERRAMAN II@ACEQUIA@ADELFAS@AGUILAS@ALARCONES (ARBOLEJA), Carril@ALCALDE GASPAR DE LA PEÑA (ARBOLEJA)@ALCALDIA (ALBATALIA)@ALFONSO PALAZON CLEMARES@ALHELIES@ANTONIO MACHADO@ARQUITECTO MANUEL GARCIA CERDAN@ARTURO DUPERIER@ASTURIAS@AZORIN@BAJO AUTOPISTA, Camino@BALDOMERO FERRER "BALDO"@BALSAS, Carril@BARRACAS, Carril@BARRIADA DE NUESTRA SEÑORA DE LOS REMEDIOS@BARRIADA DE SAN FRANCISCO DE ASIS@BOHEMIA, Plaza@BONACHE (ALBATALIA), Carretera@BOTIAS (ALBATALIA), Carril@BURGOS@BUTANO, Carril@CABALLOS@CANALES, Carril@CARAVACAS (ALBATALIA), Camino@CARRILEROS (ALBATALIA), Carril@CASTILLA, Plaza@CATEDRATICO FERNANDEZ PIÑUELA@CAYUELAS@CEREZOS (ALBATALIA), Carril@CEREZOS (ARBOLEJA), Carril@CHORNOS (ARBOLEJA), Carril@CICLISTA MARIANO ROJAS, Avenida@CISNE@CIUDAD JARDIN@CLERIGOS (ALBATALIA), Carril@COMANDANTE ERNESTO GONZALEZ BANS@COMANDANTE MARIANO TEJERA@COMPOSITOR MARIO MEDINA@CONDESTABLE@CONDESTABLE, Plaza@CUATRO PIEDRAS (ARBOLEJA), Carril@DALIAS@DAVID@DESEMBOJO@DOCTOR HERNANDEZ ROS@DOCTOR JOSE MARIA AROCA, Plaza@DON QUIJOTE@DULCINEA@DUQUES DE LUGO, Paseo@EMIGRANTE@EMILIO DIAZ DE REVENGA, Plaza@ENMEDIO (ALBATALIA), Senda@ESCRITOR JOSE SANCHEZ MORENO@ESCRITOR PEREZ DE HITA@ESCUELA DE MAESTRIA@ESCUELAS (ALBATALIA), Carril@ESCUELAS (ARBOLEJA), Carril@ESPAÑA@ESPARZA (ARBOLEJA), Carril@ESPRONCEDA@FEDERICO GARCIA LORCA@FLORES@FRANCES, Carril@FRANCISCO RABAL@GARCIAS (ALBATALIA), Carril@GARDENIAS@GENERAL PALAREA@GIMENOS (ALBATALIA), Carril@GINES DE ROCAMORA@HILANDERAS@HONDO (ALBATALIA), Camino@HORNO DEL NENE, Pasaje@HORTICOLA (ARBOLEJA), Carril@HUERTO CADENAS@HUERTO DE LAS BOMBAS@HUERTO MANU@IGLESIA (ARBOLEJA), Camino@INGENIERO GONZALEZ MARIN, Plaza@ISAAC ALBENIZ@ISIDRO (ALBATALIA), Camino@JARDIN SALITRE@JERONIMO GUIJARRO@JOSE BARNES, Plaza@JOSE JAVIER@JUAN CARLOS I, Avenida (Impares del 11 al final)@JUAN GUERRERO RUIZ@LAUREL, Callejon@LEALES (ARBOLEJA), Carril@LIBERTAD, Avenida@LORCAS (ARBOLEJA), Carril@LUCAS (ALBATALIA), Carril@MAESTROS (ALBATALIA), Carril@MALECON, Paseo (Impares del 37 al final)  (Pares del 10 al final)@MANUEL AZAÑA@MANUEL GUILLEN@MANUEL PLANES@MANUELA@MAR MENOR@MARTINEZ (ALBATALIA), Carril@MEDITERRANEO@MIGUEL DE CERVANTES, Avenida@MIGUEL DE UNAMUNO@MONCAYO@MOÑINOS (ALBATALIA), Carril@MORERAS@MOSQUITO, Carril@MOTA (ARBOLEJA)@MULA@MUÑOZ PEDRERO@MUSICO DIAZ CANO, Plaza@NICOLAS ORTEGA LORCA, Plaza@NIETO (ALBATALIA), Carril@NOGUERAS, Carril@NORIAS, LAS@NORTE, Ronda@NUEVA DE SAN ANTON@NUEVA DE SAN ANTON, Plaza@NUEVAS ALEGRIAS@ÑORA, LA (ALBATALIA), Carretera@ÑORA, LA (ARBOLEJA), Carretera@OLOF PALME@ORTEGA Y GASSET@PADRE JOSEICO@PALMA DE MALLORCA@PALMERAS@PALMERAS (ALBATALIA), Carril@PALOMOS (ALBATALIA), Carril@PANTANO CAMARILLAS@PARDO (ALBATALIA), Carril@PENCHOS (ALBATALIA), Carretera (Impares del 1 al 89)  (Pares del 2 al 172)@PEPINES (ARBOLEJA), Carril@PERIODISTA LEOPOLDO AYUSO@PICO DE LA PANOCHA@PICO DEL MORRON@PINA, Callejon@PINOS, Avenida@PINTOR JOAQUIN@PINTOR SANCHEZ PICAZO@POLICIA NACIONAL ANGEL GARCIA RABADAN (ARBOLEJA)@POLLOS (ALBATALIA), Carril@POLOS (ALBATALIA), Carril@PONTEVEDRA, Plaza@PROFESOR ANTONIO DE HOYOS@PROFESOR TIERNO GALVAN, Plaza@RAFAEL ALBERTI@RAMON GAYA, Paseo@REAL ACADEMIA DE MEDICINA, Avenida@RELEÑE (ALBATALIA), Carril@REVERENDO FERNANDO CARCELES@REY DON PEDRO I@REY LOBO@REYES CATOLICOS, Avenida@RICARDO CODORNIU@RIO BENAMOR@RIO TURIA@RIOS (ALBATALIA), Carril@ROCIO, Plaza@RODENAS (ALBATALIA), Carril@ROSARIO@ROSENDOS (ALBATALIA), Carril@SALVADOR DE MADARIAGA@SAN ANTON@SAN ANTONIO (Impares del 1 al final)  (Pares del 2 al final)@SAN DIEGO@SAN FRANCISCO JAVIER, Plaza@SAN ISIDORO@SAN JOSE (Impares del 1 al final)  (Pares del 2 al final)@SAN PEDRO DE PINATAR@SANTA ISABEL (Impares del 1 al final)  (Pares del 2 al final)@SANTA MARIA DE GRACIA, Plaza@SANTA MARTA, Plaza@SANTO DOMINGO@SANTO TOMAS@SARGENTO ANGEL TORNEL@SECRETARIO, Callejon@SEDA@SEDA, Plaza@SIERRA DE CARRASCOY@SIERRA DE PEÑARRUBIA@SIERRA DEL ESPARTAL@SIERRA ESPUÑA@TENOR GINES TORRANO@TEOFILO, Carril@TITE (ARBOLEJA), Carril@TOBOSO@TOLEDO, Plaza@TOMAS Y VALIENTE (Impares del 1 al final)  (Pares del 2 al final)@TORRAOS (ALBATALIA), Carril@TORRE MOLINA (ALBATALIA), Carril@TORRES (ALBATALIA)@TORRES (ARBOLEJA)@TRANSFORMADOR (ARBOLEJA), Carril@TRIANGULAR, Plaza@TROVERO REPUNTIN (PUENTE TOCINOS)@TUBOS (ALBATALIA), Carril@UMBRETE@UÑAS (ALBATALIA), Carril@VALLADOLID, Plaza@VILLACARMEN, Paseo@VIRGEN DE LAS MARAVILLAS@VIVEROS MUNICIPALES (ARBOLEJA), Carril@ZAMORA</t>
  </si>
  <si>
    <t>AIRE@ALCOLEA@ALEDO@ALEGRIA@ALHAMBRA@ALMANZOR@ANDRES SOBEJANO@ANGEL (Impares del 1 al final)  (Pares del 2 al final)@ANTONIO FRUTOS@ARCO IRIS@ARTURO PEREZ REVERTE@BADEN, Camino@BAILEN@BARRERAS (BARRIOMAR)@BARRIOMAR@BEN SABIN@BENAMEJI@BLAS TORTOLA@CALDERAS DEL GAS@CAMPOAMOR@CAMPOVERDE@CANUTOS, Carril@CARPINTERIA@CASAS DEL PARRA@CASCALES, Carril@CIUDAD DE ALMERIA, Avenida (Impares del 17 al final)  (Pares del 22 al final)@CONDESA, DE LA, Carril@DOS DE MAYO@ESPERANZA@FESA@FLORIDA@FRANCISCO LOPEZ@FUENSANTA, Camino (Impares del 103 al final)@FUENSANTA, Carretera@FUENTE BLANCA@GAVIOTA@GILANDARIO@GRANADA@GRANAINOS, Carril@HERRERA, DE LA, Carril@HONDO, Camino@JAEN@JOAQUIN SANCHEZ, Plaza@JUPITER@LEALES (PATIÑO)@LEALTAD@LLORET, Carril@LOJA@LOPAGAN@LOPEZ, Carril@LUCENA@MANZANERA@MAR DE CRISTAL@MARTE@MERCURIO@MONTEPIEDRA@NENA, Callejon@NEPTUNO@NIETOS, Carril@ORILLA DE LA VIA (BARRIADA BARRIOMAR)@ORTUÑOS, Carril@PADRE DAMIAN@PALMAR, EL, Carretera@PALOMA@PANTANO DE SANTOMERA@PARADA, Carril@PARRA@PAVILOS, Carril@PEQUEÑIN, Carril@PINATAR@PINTOR ANTONIO MESEGUER@PINTOR INOCENCIO MEDINA VERA@PINTOR LUIS GARAY (CAMINO BADEN)@PIROTECNICA CAÑETE, Plaza@PLATOS@PLUTON@PUENTE GENIL@PURISIMA (SANTIAGO EL MAYOR)@RIBERA, LA@RIO FRIO@RIO PLIEGO@RIO QUIPAR@SAN JAVIER@SAN PIO X, Plaza@SATURNO@SERRANO, Carril@TIZIANO@TORRE DE LOS IBAÑEZ, Carril@TORRE DE LOS MUÑOCES@TORRE, Carril@URANO@URRUTIAS@VENUS@ZARAICHICO</t>
  </si>
  <si>
    <t>ABOGADO (DOLORES)@ABUELITOS (DOLORES)@ALBERTO SEVILLA@ALCALDE JUAN LOPEZ SOMALO (Pares del 8 al final)@ALEGRIA (DOLORES)@ALHAMBRA (DOLORES)@AMISTAD (DOLORES)@ANTONIO GONZALEZ CONTE@ANTONIO MACHADO (DOLORES)@ARCIPRESTE MARIANO AROCA@ARENAL@ARNAUS (DOLORES)@AZAHAR (DOLORES)@AZAÑA (DOLORES), Carril@BARTOLEJOS (DOLORES)@BELLUGA (DOLORES), Carril@BUENOS AIRES@CAMPOY (DOLORES), Carril@CANALES (DOLORES)@CARCELES Y GUTIERREZ (DOLORES)@CARMEN CONDE@CEPO (DOLORES)@CESPEDES (DOLORES)@CHUTI (DOLORES)@CLAUDIO (DOLORES)@COMPOSITOR EMILIO RAMIREZ@COMUNIDAD (DOLORES)@CONCEJAL MANUEL GALVEZ (DOLORES)@CONCORDIA (DOLORES)@CONSTITUCION (DOLORES)@CONSTITUCION, Plaza@CONTE (DOLORES)@CORVERA (DOLORES)@COSTAS (DOLORES)@CURRUCA, LA (DOLORES)@DANI PARDO (DOLORES)@DANIEL (DOLORES)@DOCTOR MANUEL SERRANO@ENERA (DOLORES)@ENSEÑANZA, Plaza@ESCARABAJAL (DOLORES)@ESCUELAS (DOLORES), Carril@ESCULTOR JOSE PLANES@ESPERANZA (DOLORES)@ESTRECHA (DOLORES), Senda@ESTRECHA, Senda@FEDERICO GARCIA LORCA (DOLORES)@FELIX RODRIGUEZ DE LA FUENTE@FLORES (DOLORES)@FOTOGRAFO TOMAS LORENTE@GABRIEL MIRO@GALICIA@GARRES (DOLORES), Senda@GENERAL MARTIN DE LA CARRERA@GILO (DOLORES)@HEREDEROS (DOLORES)@HISTORIADOR JUAN TORRES FONTES@IGLESIA (DOLORES)@INFANCIA (DOLORES)@INFANTE DON JUAN MANUEL, Avenida@JORGE MANRIQUE@JOSE PARDO (DOLORES)@JUAN ANTONIO TORNEL (DOLORES)@JUAN MOTOS (DOLORES)@JUAN RAMON JIMENEZ, Paseo@JULIAN ROMEA (DOLORES)@JUVENTUD (DOLORES)@LABRADORES (DOLORES), Carril@LARGO (DOLORES), Carril@LEVANTE (DOLORES)@LIBERTAD (DOLORES)@LIMONAR@LLOR (DOLORES)@LOPE DE RUEDA@LOPE DE VEGA, Avenida@LORCA (DOLORES)@LUIS DE GONGORA@LUIS FERNANDEZ@MAESTRO ANDRES AZORIN GARCIA (DOLORES)@MAJO (DOLORES)@MANDI (DOLORES), Carril@MANOLITO (DOLORES)@MARTINEZ TORNEL (DOLORES)@MATEMATICO PITAGORAS@MATEOS (DOLORES)@MAYOR (DOLORES)@MELGAR (DOLORES)@MENDRUGA (DOLORES), Carril@MENDRUGO (DOLORES), Carril@MIGUEL ESPINOSA@MONTE CARMELO, Avenida@MONTOYA (DOLORES), Carril@MORENO (DOLORES)@MURCIA (DOLORES)@NARANJO@NENE DE ANA, Carril@NICOLAS (DOLORES), Carril@NOGUERAS (DOLORES), Carril@OBISPO (DOLORES)@OBISPO PEDRO BARROSO@OBISPO PEDRO GALLEGO@PABLO NERUDA@PADRE ANTONIO@PALMAS, LAS (DOLORES)@PALOMA (DOLORES)@PIEDRA, LA (DOLORES)@PINTOR ALMELA COSTA@PINTOR JUAN DE TOLEDO@PINTOR JULIAN ALCARAZ@PINTOR MUÑOZ BARBERAN@PINTOR PEDRO FLORES (Impares del 15 al final)  (Pares del 14 al final)@PINTOR ROSIQUE@PINTOR SAURA PACHECO@PIO BAROJA, Avenida@PITAGORAS@PLACIDO (DOLORES), Carril@POETA ANDRES BOLARIN@POLLO (DOLORES)@PONIENTE (DOLORES)@PRINCIPE DE ASTURIAS (DOLORES), Plaza@PUBLICISTA JOSE ALEGRIA@PUENTE ALTO (DOLORES), Carril@PURIFICACION PARDO (DOLORES)@QUIJERO, Callejon@RAMON DEL VALLE INCLAN@REGIDOR ALONSO FAJARDO@REGION MURCIANA, DE LA (DOLORES), Avenida@ROBLES@RUBEN DARIO@RUICES (DOLORES)@SALVADOR DALI (DOLORES)@SAN JOSE (DOLORES)@SAN JUAN (DOLORES)@SAN JUAN DE LA CRUZ@SANTIAGO (DOLORES)@SAUCE@SORDO (DOLORES)@TIÑOSA (DOLORES), Camino@TORERO (DOLORES)@TORNEL (DOLORES), Carril@TORRE DE ROMO (Impares del 37 al final)  (Pares del 38 al final)@TORRE LEALES (DOLORES), Carretera (Impares del 1 al 21)  (Pares del 2 al 16)@TRANSFORMADOR (DOLORES)@VEGAS (DOLORES), Carril@VELARDE (DOLORES)@VICENTE ALEIXANDRE@VICTORIANO (DOLORES)@VIRGEN DE LA SOLEDAD (DOLORES)@AZACAYA, LA@DOLORES, LOS (MURCIA) (2)</t>
  </si>
  <si>
    <t>ABELLAN (PROGRESO), Carril@ACEQUIA DE ALGUAZAS (PROGRESO), Carril@ACUARIO@AIRE (PATIÑO)@ALBAYAT (PATIÑO)@ALBORADA (PATIÑO)@ALEGRIA (PROGRESO)@ALFAYA (PATIÑO)@ALGUAZAS@ANGEL (PATIÑO)@ANGEL SERRANO (PATIÑO)@ANTONIO Y MANUEL MARTINEZ@ARCHENA@ARGENTINA (PROGRESO)@AZAHAR (PROGRESO)@BALTAS (PROGRESO), Carril@BARBA (PROGRESO)@BELEN MUÑOZ (PROGRESO)@BELMONTES, Carril@BELONES@BRAVO MURILLO@BRAZAL DE LA TERRAZA (PATIÑO)@BUEN PASTOR (PROGRESO)@CABO DE PALOS@CAMPESINOS (PROGRESO), Carril@CARCELES (PATIÑO), Carril@CARDENAL BELLUGA (PROGRESO)@CARIOCA (PROGRESO)@CARRILLOS (PATIÑO), Carril@CARRILLOS (PROGRESO), Carril@CASTAÑO@CAVERNERAS (PROGRESO), Carril@CEBADERO (PATIÑO), Carril@CIRCULO AGRICOLA (PATIÑO)@CONCEPCION (PATIÑO)@CONDE DUQUE DE OLIVARES@CONDESA (PATIÑO), Carril@CONEJERAS (PROGRESO), Carril@CONSTITUCION (BARRIO PROGRESO), Plaza@CORAZON DE JESUS (PROGRESO)@CUBA@DELICIAS@DOCTOR FLEMING (PROGRESO)@DON JUAN DE AUSTRIA@DON JUAN DE AUSTRIA (PROGRESO)@EMBAJADORES, Plaza@ENRIQUE APERADOR (PROGRESO)@ENRIQUE PARRA@ESCUELA EQUIPO (PROGRESO), Carril@ESPERANZA (PATIÑO)@ESPERANZA (PROGRESO)@FARO (PROGRESO)@FELIX (PATIÑO), Carril@FERNANDO MUGICA HERZOG@FORTUNA@FRANCISCO DE ORELLANA@FRANCISCO DE ZURBARAN@FRANCISCO LOPEZ (PROGRESO), Carretera@FRESNEDAS (PATIÑO), Carretera@FRESNEDAS (PROGRESO), Carretera@FRUTOS (PATIÑO), Carril@FRUTOS (PROGRESO), Carril@FUENSANTA (PATIÑO)@FUENSANTA (PATIÑO), Carretera@FUENSANTA, Camino (Impares del 1 al 101)  (Pares del 2 al final)@FULGENCIO MARIN (PROGRESO)@FULGENCIO MARIN, Carril@GALLEGOS (PATIÑO)@GARRE, Carril@GARRES, DE LOS (PROGRESO), Senda@GATOS (PATIÑO), Carril@GAUDI@GREGORIO ORDOÑEZ@GUILLAMONES (PATIÑO), Carril@GUILLERMOS (PROGRESO), Carril@HERNANDEZ (PROGRESO), Carril@HUERTAS (PATIÑO), Carril@HUERTO@HUERTO ALIX (PROGRESO), Carril@HUERTO ALIX, Carril@IGLESIA (PATIÑO)@IGLESIA (PROGRESO), Plaza@ISABEL NAVARRO (PROGRESO)@JESUS COLL, DE, Casas@JOSE LOPEZ (PROGRESO)@JOSE MORENO@JOSE MORENO (PROGRESO)@JOSE NAVARRO (PROGRESO)@JUAN MARIN@LAZARO IBAÑEZ (PATIÑO)@LIBERTAD (PROGRESO), Avenida@LIZAS (PROGRESO), Carril@LORQUI@LUIS TORRES (PROGRESO)@LUNA@MACARIO (PROGRESO)@MAESTRO GUILLEN (PROGRESO)@MAESTRO MANUEL SUSARTE, Plaza@MAJO (PROGRESO), Carril@MANCHEÑOS, Carril@MANCO (PROGRESO), Carril@MARQUES DE LOZOYA (PROGRESO)@MARTINEZ (PROGRESO)@MATEOS (PATIÑO)@MATIAS (PATIÑO)@MAYOR (PATIÑO)@MAYOR (PROGRESO)@MEANA (PROGRESO), Carril@MEGIAS (PATIÑO)@MELLIZOS (PROGRESO), Carril@MIGUEL ANGEL BLANCO, Avenida@MIGUEL DE CERVANTES (PROGRESO)@MIGUEL HERNANDEZ (BARRIO PROGRESO)@MORATAS (PROGRESO), Carril@MORENOS(PROGRESO), Carril@MORERA (SANTIAGO EL MAYOR)@MOTA DEL REGUERON (PATIÑO), Carril@NAREJOS@NENE DE ANA (PROGRESO), Carril@NIÑO GLORIA@NUESTRA SEÑORA DE LA ESTRELLA@NUESTRA SEÑORA DE LOS ANGELES (PROGRESO)@NUEVA (PATIÑO)@OJOS@OLMO (PATIÑO), Carril@ORILLA DE LA VIA (BARRIADA SANTIAGO MAYOR)@PACO DE LA CANAL (PROGRESO), Carril@PADRE DAMIAN (PATIÑO)@PALMAS (PROGRESO), Carril@PALMERAS (PROGRESO), Carril@PARADA (PATIÑO), Carril@PARADA (PATIÑO), Plaza@PARAISO (PROGRESO)@PARROCO SALVADOR PEREZ@PAZ (PATIÑO)@PEDRO PARDO@PEPE DEL RINCON (PROGRESO)@PERETES (PATIÑO), Carril@PINTOR GOYA (PROGRESO)@PINTOR PABLO PICASSO@PIO XII@PIQUERAS (PATIÑO)@PRIMERO DE MAYO (PROGRESO)@PROGRESO (PROGRESO), Avenida@PUENTE ALTO (PATIÑO), Carril@PUERTO RICO (PROGRESO)@QUINOS (PATIÑO), Carril@RADEL@RENACIMIENTO@ROLINES (PROGRESO)@ROMERO (PROGRESO)@ROQUES (PATIÑO), Camino@ROSAL (PATIÑO)@RUISEÑOR@SALEROS (PROGRESO), Carril@SAN BLAS (PATIÑO)@SAN FRANCISCO DE ASIS (PROGRESO)@SAN ILDEFONSO@SAN JUAN (PATIÑO)@SAN MIGUEL (PATIÑO)@SAN PABLO (PROGRESO)@SANCHEZ (PROGRESO), Carril@SANTA ANA (PROGRESO)@SANTA CATALINA (PATIÑO), Carretera@SANTA RITA (PATIÑO)@SANTA ROSA@SANTIAGO@SANTISIMO@SANTO ANGEL DE LA GUARDA (PROGRESO)@SENECA@SERRANO (PROGRESO)@SIERRA ESPUÑA (PROGRESO)@SOCIEDAD (PROGRESO)@SOL (SANTIAGO EL MAYOR)@SUR (PROGRESO)@TALLER (PATIÑO), Carril@TOMASON (PROGRESO), Carril@TOMATEROS (PROGRESO), Carril@TORRE CARADOC (PROGRESO), Carril@TORRE DE LOS MORENOS (PATIÑO), Carril@TORRE DE LOS PENCHOS (PATIÑO), Carril@TORRE MESEGUER (PROGRESO), Carril@TRANSFORMADOR (PATIÑO)@ULEA@VIA@VIENTO@VIENTOS (PATIÑO)@VIRGEN DE LA ESPERANZA (PROGRESO)@ZAMBRANA (PROGRESO), Carril@BARRIO DEL PROGRESO@PATIÑO (VER CALLEJERO DE MURCIA)@SAN BENITO</t>
  </si>
  <si>
    <t>ANDRES EL ABOGADO (ALBATALIA), Carril@ANDREUS (ALBATALIA), Carril@GRANADA (ALBATALIA), Senda@GRANADA, Senda@GUADALUPE (ALBATALIA), Camino@NICOLASES (ALBATALIA), Carril@OLIVAS (ALBATALIA), Carril@PENCHOS (ALBATALIA), Carretera (Impares del 91 al final)  (Pares del 174 al final)@SAN GINES (ALBATALIA), Carril@CASAS DE LOS LADRILLOS@CEMENTERIO NUESTRO PADRE JESUS@ESPINARDO@MOLINETA, LA@MOLINOS ALFATEGO@PUNTAL, EL (ESPINARDO)@SENDA GRANADA DE PARTE DERECHA@SENDA GRANADA PARTE IZQUIERDA</t>
  </si>
  <si>
    <t>JERONIMOS, LOS (LOS JERONIMOS)</t>
  </si>
  <si>
    <t>CASTELLAR, EL (CABEZO DE TORRES)</t>
  </si>
  <si>
    <t>CHURRA CABEZO DE TORRES</t>
  </si>
  <si>
    <t>SENDA GRANADA</t>
  </si>
  <si>
    <t>TORRE ALCAYNA</t>
  </si>
  <si>
    <t>BARRIO LA VICTORIA</t>
  </si>
  <si>
    <t>MAURILLOS, LOS (MURCIA)</t>
  </si>
  <si>
    <t>PALMAR, EL (EL PALMAR)</t>
  </si>
  <si>
    <t>PALMAR, VIEJO DE EL, CAMINO</t>
  </si>
  <si>
    <t>RAAL, EL</t>
  </si>
  <si>
    <t>SISCAR, EL</t>
  </si>
  <si>
    <t>ALBERCA, LA</t>
  </si>
  <si>
    <t>BRIONES, LOS</t>
  </si>
  <si>
    <t>GARCIA, LOS (CORVERA)</t>
  </si>
  <si>
    <t>MURTA, LA</t>
  </si>
  <si>
    <t>BASTIDAS, LOS</t>
  </si>
  <si>
    <t>MARTINEZ DEL PUERTO, LOS</t>
  </si>
  <si>
    <t>RUICES, LOS (LOS MARTINEZ DEL PUERTO)</t>
  </si>
  <si>
    <t>TEATINOS, LOS (ALGEZARES)</t>
  </si>
  <si>
    <t>GARRES, LOS</t>
  </si>
  <si>
    <t>LAGES, LOS</t>
  </si>
  <si>
    <t>MAURILLOS, LOS</t>
  </si>
  <si>
    <t>CUEVA, LA</t>
  </si>
  <si>
    <t>LUMBRERAS, LAS</t>
  </si>
  <si>
    <t>SANTA CRUZ SANTA CRUZ</t>
  </si>
  <si>
    <t>AZARBE (PARROQUIA)</t>
  </si>
  <si>
    <t>BARRIO DE LA AURORA</t>
  </si>
  <si>
    <t>COBATILLAS VIEJAS</t>
  </si>
  <si>
    <t>PEÑICAS DE COBATICA LAS VIEJAS</t>
  </si>
  <si>
    <t>CABEZO DE PLATA</t>
  </si>
  <si>
    <t>CAÑADA DE SAN PEDRO</t>
  </si>
  <si>
    <t>RAYA, LA (LA RAYA)</t>
  </si>
  <si>
    <t>CAGITAN, CAMPO DE</t>
  </si>
  <si>
    <t>CASAS NUEVAS (CASAS NUEVAS)</t>
  </si>
  <si>
    <t>HOYA NOGUERA</t>
  </si>
  <si>
    <t>OJOS, LOS</t>
  </si>
  <si>
    <t>RETAMARES, LOS</t>
  </si>
  <si>
    <t>CARRASCALEJO, EL</t>
  </si>
  <si>
    <t>COPA, LA</t>
  </si>
  <si>
    <t>ROYO HURTADO</t>
  </si>
  <si>
    <t>RODEO DE ENMEDIO</t>
  </si>
  <si>
    <t>RODEO DE LOS TENDEROS</t>
  </si>
  <si>
    <t>BAÑOS DE MULA</t>
  </si>
  <si>
    <t>PUEBLA DE MULA</t>
  </si>
  <si>
    <t>NIÑO DE MULA</t>
  </si>
  <si>
    <t>NOGUERICAS</t>
  </si>
  <si>
    <t>Cartagena</t>
  </si>
  <si>
    <t>ADARVE@ALCALDE AMANCIO MUÑOZ (Impares del 1 al 7)  (Pares del 2 al 24)@ALCALDE ZAMORA@ALCOLEA, Plaza@ALFONSO XII, Paseo@ALFONSO XIII, Paseo (Pares del 2 al 36)@ALJIBE@ALMENDRO@ARCO DE LA CARIDAD@ARENA@AURORA@AURORA, Plaza@BALCONES AZULES@BARRANCO@BAUTISTA ANTON@BODEGONES@BOLA@BRETAU, Callejon@CAMPOS@CANALES@CANTARERIAS@CARLOS III (Impares del 1 al 43)  (Pares del 2 al 28)@CARMEN@CARNICERIAS@CASTELLINI, Plaza@CATALANES, Callejon@COMEDIAS@CONDUCTO@CRUZ@CRUZ, Travesia@CUARTEL DEL REY, Plaza@DELFIN@DONCELLAS@ESPAÑA, Plaza (Impares del 11 al 11)  (Pares del 10 al 10)@ESPAÑA, Plaza (Impares del 1 al 1)  (Pares del 2 al 2)@FALSACAPA@FRANCISCO IRSINO@GARCIA LORCA@GENERAL LOPEZ PINTO, Plaza@HEROES DE CAVITE, Plaza@HONDA@HORNO@HUERTO DEL CARMEN@IGNACIO GARCIA@INTENDENCIA@JABONERIAS@JARA (Impares del 15 al final)  (Pares del 14 al final)@JOSE MARIA ARTES, Plaza@JUAN FERNANDEZ (Impares del 1 al 3)  (Pares del 2 al 8)@JUAN XXIII, Plaza@LICENCIADO CASCALES@MACARENA@MAESTRO FRANCES, Cuesta@MANUEL WESEL DE GUIMBARDA (Impares del 1 al 3)  (Pares del 2 al 8)@MARCOS REDONDO@MAYOR@MEDIERAS@MOLINO@MOLINO, Subida@MOLINO, Travesia@MORERIA ALTA@MORERIA BAJA@MORERIA, Subida@MURALLA DE TIERRA@NIÑO@PALMA@PAR, Plaza@PARAISO@PARQUE@PESCADERIA@POCICO@POLVORA@POZO@PUERTA DE MURCIA@REAL@REY, Plaza@RINCON DEL NAZARENO@ROSARIO (Impares del 1 al 19)  (Pares del 2 al 2)@SALITRE@SAMBAZAR@SAN AGUSTIN@SAN AGUSTIN, Plaza@SAN ANTONIO, Subida@SAN ESTEBAN@SAN FERNANDO@SAN FRANCISCO, Plaza (Impares del 1 al 7)  (Pares del 2 al 8)@SAN FULGENCIO, Callejon@SAN JUAN@SAN MIGUEL@SAN RAFAEL@SAN ROQUE@SAN SEBASTIAN, Plaza@SAN VICENTE@SANTA FLORENTINA@SEÑA@SERRETA@SERRETA, Plaza@SEVILLANO, Plaza@TAHONA@TIERNO GALVAN (Impares del 1 al 9)@TOLOSA LATOUR@TRES REYES, Plaza@VILLAMARTIN@YESERA</t>
  </si>
  <si>
    <t>AGUADORES@AIRE@AIRE (SANTA LUCIA)@ALBA@ALBALADEJO, Rincon@ALFONSO DE ALBURQUERQUE@ALFONSO XII (TRAMO FERIAL), Paseo@ALMACENES INTENDENCIA@ALMACENES TAIBILLA@ALTO@AMERICA, Avenida (Pares del 2 al final)@ANCHA@ANDINO@ANGEL@ANTIGONES@ARO, Callejon@ARRECIFE@AYUNTAMIENTO, Plaza@BARDIZA@BARDIZA, Callejon@BARONESA, DE LA, Cuesta@BARRIADA PESCADORES@BARRIADA VIRGEN DEL MAR@BATEL, DEL, Cuesta@BATERIA@BATERIA, Prolongacion@BATERIA, Travesia@BEATAS@BORDERAN@BORDERAN, Travesia@CABALLERO@CABEZO DE LOS MOROS@CABEZO DE PALOS, Subida@CABO DE AGUAS@CALA CORTINA@CALNEGRE@CALNEGRETE@CALVARIO@CAMPANA@CAMPANO, DE LO, Plaza@CANDELAS, DE, Casas@CANTARRANAS@CANTOS NEGROS@CAÑON@CARAMEL@CARIDAD@CASINO (SANTA LUCIA)@CASTILLO MOROS@CASTILLO, Subida@CEMENTERIO@CERCA DE AGUILAR@CHIQUERO@CHOCOLATERO@CIPRES@CIUDAD DE ORAN@COBRE, DEL, Casas@COMERCIO@CONCEPCION@CONDE DE RICLA@CONDESA PERALTA, Plaza@CONSTITUCION (SANTA LUCIA)@CORBETA@CRONISTA ISIDORO VALVERDE, Plaza@CRUCERO@CRUCES@CUARTEL ANTIGUO@CUATRO SANTOS@CURA, Callejon@DARGETA@DELICIAS, Paseo@DESTIERRO@DOCTOR FLEMING@DOCTOR TAPIA MARTINEZ@DON GIL@DON MATIAS@DON ROQUE@DONCEL@DOÑA CONSTANZA@DOS HERMANAS@DRAGO@DUQUE@ERA@ERA ALTA@ERA BAJA@ERA, Travesia@ESCALERAS@ESCALIRICAS@ESCIPION@ESCORIAL@ESCUELA@ESCUELA, DE LA, Camino@ESPARTO@ESPARTO, CERCA DEL@ESTANCO@ESTEREROS@FALUA@FAQUINETO@FRAGATA@FRANCISCO AYUSO@FRANCISCO JORQUERA@FRANCISCO MONTIEL@FUENTE SANTA@FUERTEVENTURA@GALLUFO@GENERAL ORDOÑEZ@GIRON, Casas@GISBERT@GLORIA@GOLETA@GOMERA@GRIFOS@HERMANDAD@HERMANOS@HERRERO@HOSPITAL, Plaza@HUERTA@INTENDENCIA, Callejon@INTENDENCIA, Rincon@ISABELONAS@JACINTO MARTINEZ@JAIME BOSCH, Plaza@JARA (Impares del 1 al 13)  (Pares del 2 al 12)@JOAQUIN MADRID@JORQUERA, Callejon@JOSE CADIERNO@JOSE PALMIS, Plaza@JUAN JORQUERA@JUNCO, Callejon@LADERA@LAGUENETA@LAGUENETA DE JORGE@LANZAROTE@LARGAS@LARGAS, Travesia@LEALTAD@LEVANTE@LIBERTAD, Plaza@LINTERNA@LIZANA@LONJA DE PESCADO@LUENGO, Callejon@LUIS ANGOSTO@LUIS BRAILLE@MANZANA@MARANGO@MARRAJO@MARTIN DELGADO@MASPALOMAS@MATADERO@MATEOS ALTOS@MATEOS BAJOS@MAYOR (LOS MATEOS)@MAYOR, Plaza@MERCED, Plaza@MEZQUITA@MINARETE@MODISTA, Plaza@MOLINA, Plaza@MOLINETA, Lugar@MOLINO LAS PIEDRAS@MOMPEAN@MONJAS, DE LAS, Subida@MONROY@MONROY (SANTA LUCIA)@MONTANARO@MONTE SACRO@MONTE SACRO MOLINO@MONTE SACRO, Subida@MONTERREY@MONTERREY, Callejon@MUELLE DE PEDREÑO@MUELLE SANTA LUCIA@MURALLA DEL MAR@NAVALMORAL DE LA MATA@NAVIO@NAZARENO, Subida@NORTE@NUEVA@NUEVA (SANTA LUCIA)@OBRAS DE PUERTO, Carretera@ORCEL@OROTAVA@OSARIO@PABLO VI, Plaza@PALAS@PAREDES@PARQUE ALFONSO TORRES@PARRA@PARREÑAS@PARREÑO, Travesia@PARROCO JOSE PALLARES@PASOS DEL CALVARIO@PATIO ATUNERO@PATIO DE LA PIA@PEDRO JORQUERA@PEDRO SANCHEZ MECA, Avenida@PEDRO TORNADO@PELADILLA@PESCADOR, Plaza@PEZ@PEZ ESPADA@PEZ VOLADOR@PICO DE LAS NIEVES@PIJACO, Callejon@PILAS, LAS@PINACHO@PORTERIA DE LAS MONJAS@POZO (SANTA LUCIA)@PRINCIPE DE VERGARA@PUENTE MOMPEAN@PUENTE VIEJO@PUERTA DE ALCALA@PUERTA DE LA VILLA@PUNTA DEL GATE@PUNTA GUANCHE@REFLECTOR, Casas@REMEDIOS@REPLINGER@RISUEÑO, Plaza@ROCA@RODRIGUEZ ESCOTI@ROLDAN, Plaza@ROSARIO (Impares del 21 al final)@SAN ANTONIO (SANTA LUCIA)@SAN ANTONIO EL POBRE@SAN ANTONIO EL RICO@SAN BARTOLOME@SAN BASILIO (SANTA LUCIA)@SAN CRISPIN@SAN CRISTOBAL CORTA@SAN CRISTOBAL LARGA@SAN DIEGO@SAN DIEGO, Subida@SAN FRANCISCO@SAN FRANCISCO DE ASIS@SAN FRANCISCO, Plaza (Impares del 9 al final)  (Pares del 10 al final)@SAN GINES, Plaza@SAN ISIDORO (SANTA LUCIA)@SAN ISIDORO, Callejon@SAN JOSE ARTESANO@SAN JOSE DE CALASANZ@SAN JOSE, Subida@SAN LEANDRO (SANTA LUCIA)@SAN LUIS (SANTA LUCIA)@SANCHEZ MECA, Travesia@SANIDAD@SANTA BARBARA@SANTA CECILIA@SANTA FE@SANTA MARGARITA@SANTA MARIA@SANTIAGO@SAURA@SEGUNDILLA@SEPULCRO@SEPULCRO (SANTA LUCIA)@SOL (LOS MATEOS)@SOLEDAD@SOR FRANCISCA ARMENDARIZ@TECHOS BAJOS@TEIDE@TELLO@TENERIFE@TERUEL@TIO TONI, Casas@TODOS@TOMAS SUBIELA@TORRE@TORREON@TRINIDAD (SANTA LUCIA)@TRIVIÑO@TROVERO MARIN, Avenida@VIA@VIENTOS@VIGIA@VILLA PARIS@VILLALBA CORTA@VILLALBA LARGA@VIRGEN DEL ROSARIO@YESEROS@ZABALA@ZARAICHE@ZOCATO@ZORRILLA</t>
  </si>
  <si>
    <t>ALCALDE ALBERTO COLAO@ALCALDE AMANCIO MUÑOZ (Impares del 9 al final)  (Pares del 26 al final)@ALCALDE ANGEL MORENO@ALCALDE BARTOLOME SPOTTORNO@ALCALDE BLANCA VIÑEGLAS@ALCALDE CARLOS TAPIA@ALCALDE CARRION INGLES@ALCALDE CENDRA BADIA@ALCALDE CIRILO MOLINA@ALCALDE CONESA BALANZA@ALCALDE ESTANISLAO ROLANDI@ALCALDE ESTEBAN MINGUEZ@ALCALDE GARCIA VASO@ALCALDE GONZALEZ MARTINEZ@ALCALDE GUARDIA MIRO@ALCALDE JORQUERA MARTINEZ@ALCALDE LEANDRO MADRID@ALCALDE LEOPOLDO CANDIDO@ALCALDE MANUEL CARMONA@ALCALDE MARTINEZ GALINSOGA@ALCALDE MAS GILABERT@ALCALDE MORA RIPOLL@ALCALDE MUÑOZ CARMONA@ALCALDE MUÑOZ DELGADO@ALCALDE ROIG RUIZ@ALCALDE SANCHEZ ARIAS@ALCALDE SANCHEZ JORQUERA@ALCALDE SERRAT ANDREU@ALCALDE VALENTIN ARRONIZ@ALCALDE VIDAL CACERES@ALFONSO X EL SABIO (Impares del 49 al final)  (Pares del 30 al final)@ALFONSO XIII, Paseo (Impares del 1 al final)  (Pares del 38 al final)@ALHAMA@ALICANTE, Plaza@AMERICA, Avenida (Impares del 1 al final)@ANDALUCIA@ANGEL BRUNA@ANTON MARTIN, Plaza@ANTONIO PUIG CAMPILLO@ANTONIO RAMOS CARRATALA@ARAGON@ARANJUEZ, Plaza@ARCHENA@ARGANZUELA, Plaza@ATHENAS@BARRIADA VIRGEN DEL ROSSELL@BASTARRECHE, Plaza@BUÑOLA@CABRERA@CAPITANES RIPOLL@CARAVACA@CARLOS III (Impares del 45 al final)  (Pares del 30 al final)@CARTAGENA DE INDIAS (Impares del 15 al final)  (Pares del 12 al final)@CASTILLA, Plaza@CATALUÑA@CIEZA@CIUDAD DE LA UNION@CIUDADELA@COLEGIO@CONSTITUCION@CORINTIA@CRONISTA CASAL, Plaza@DERECHOS HUMANOS, Plaza@DESCALZAS, Plaza@DOCTOR CASIMIRO BONMATI@DOCTOR FRANCISCO JOSE LASSO DE LA VEGA@DOCTOR PEREZ ESPEJO@DON CRISPIN, Casas@DONANTES DE SANGRE@EDUARDO MARQUINA@ESOPO@ESPARTA@ESTE@ESTRELLA ALFA@ESTRELLA ALTAIR@ESTRELLA ASTRON@ESTRELLA DE VENUS@ESTRELLA ERRANTE@ESTRELLA ORION@ESTRELLA SIRIO@EXTREMADURA@EZEQUIEL SOLANA@FABRICA@FENICIA@FERROL, DE EL, Ronda@FORMENTERA@FUENTE ALAMO@GONZALO DE BERCEO@GRECIA@GUARDIA CIVIL, LA@HERMANO PEDRO IGNACIO@HUERTA DE MURCIA@HUERTO@IDIOMA ESPERANTO@ILIADA@INGENIERO DE LA CIERVA@JACINTO BENAVENTE@JACINTO BENAVENTE, Travesia@JARDIN, Paseo@JIMENEZ DE LA ESPADA (Impares del 51 al final)  (Pares del 32 al final)@JUAN DE LA COSA@JUAN DE LA CUEVA@JUAN MUÑOZ DELGADO@JUMILLA@LONJA@LOPE DE RUEDA@LORCA@LUIS ALFONSO CERVANTES MOLINA, Plazuela@LUIS PASTEUR@MAHON@MANACOR@MANUEL WESEL DE GUIMBARDA (Pares del 44 al final)@MANUEL WESEL DE GUIMBARDA (Pares del 28 al 34)@MARIO CRUZ, Plaza@MAZARRON@MEJICO, Plaza@MENORCA@MURCIA, Avenida@OESTE@PABLO IGLESIAS@PARDO, Plaza@PINTOR BALACA (Impares del 27 al final)  (Pares del 52 al final)@PINTOR PORTELA, Avenida@POETA HOMERO@POETA PELAYO, Plaza@POLLENSA@PUENTE ULLA@PUENTEDEUME@REINA VICTORIA EUGENIA (Impares del 25 al final)  (Pares del 32 al final)@RIBERA SAN JAVIER@ROMA@SALONICA@SAMANIEGO@SAN MARTIN DE PORRES@SAN PEDRO DEL PINATAR@SANCHEZ MEDINA, Plaza@SANTA MONICA@SANTA RITA, Plaza@SEVERO OCHOA, Plaza@SILLEDA@SOFOCLES@SOLLER@TIERNO GALVAN (Impares del 11 al final)  (Pares del 2 al final)@TIERRA BLANCA@TIRSO DE MOLINA@TORRE PACHECO@TOTANA@UNIVERSIDAD, Plaza@VALLDEMOSA@VASCONGADAS@VICENTE ROS, Plaza@VIZCAYA@YECLA DE AZORIN</t>
  </si>
  <si>
    <t>ALFONSO X EL SABIO (Impares del 15 al 47)  (Pares del 2 al 28)@ALHAMBRA@ALMIRANTE BALDASANO@ANTONIO OLIVER@ASDRUBAL (Impares del 11 al final)  (Pares del 10 al final)@ATENEA, Plaza@AZUCENA@CARMEN CONDE@CARTAGENA DE INDIAS (Impares del 1 al 13)  (Pares del 2 al 10)@CHURRUCA@CLAVEL@CRISTO DE LA SENTENCIA@DALIA@DOCTOR MARAÑON@ENRIQUE MARTINEZ MUÑOZ@ESPAÑA, Plaza (Impares del 3 al 9)  (Pares del 4 al 8)@ESPAÑOLETO@FELIX MARTI ALPERA@FRANCISCO CELDRAN@GAVIOTA@GENERALIFE@GRAVINA@HAZIN DE CARTAGENA@INFANCIA, LA@JIMENEZ DE LA ESPADA (Impares del 9 al 49)  (Pares del 2 al 30)@JOAN MIRO, Plaza@JORGE JUAN@JUAN FERNANDEZ (Impares del 5 al final)  (Pares del 10 al final)@LEVANTE, Plaza@MANUEL WESEL DE GUIMBARDA (Impares del 5 al final)  (Pares del 10 al 26)@MANUEL WESEL DE GUIMBARDA (Pares del 36 al 42)@MARIA LUISA SELGAS@MENENDEZ Y PELAYO@MIGUEL DE UNAMUNO@MURO@NEPTUNO@OLIMPIA@PAZ, LA@PERONIÑO (Pares del 2 al 34)@PICASSO@PINTOR BALACA (Impares del 9 al 25)  (Pares del 8 al 50)@PIO XII@POETA MIGUEL HERNANDEZ@PONIENTE, Plaza@PORTILLO@PRINCIPE DE ASTURIAS@ RAMON J. SENDER@RAMON Y CAJAL (Impares del 1 al 51)  (Pares del 2 al 124)@REINA VICTORIA EUGENIA (Impares del 7 al 23)  (Pares del 14 al 30)@RICARDO CODORNIU Y STARICO@ROSA@SALESAS, Plaza@TOREROS, Avenida@TRAFALGAR (Impares del 5 al final)  (Pares del 8 al final)@VALLE INCLAN@VERONICAS@VIVERO FORESTAL, Lugar@ZEUS</t>
  </si>
  <si>
    <t>ABEDUL@ABETO@ACEBUCHE@ADELFAS@ADORMIDERA@AGUAMARINA (Pares del 2 al 8)@ALAMO@ALAMOS, Plaza@ALBAIDA@ALFONSO VI@ALFONSO VI, Plaza@ALFONSO X EL SABIO (Impares del 1 al 13)@ALGAMECA, Carretera@ALHELI@ALMENDRO (TENTEGORRA)@ALVAR FAÑEZ@AMARILIS@AMISTAD@AMPARO@ANDUJAR@ANTONIO BELTRAN MARTINEZ, Plaza@ANTONIO RAMOS (SAN ANTON)@ANTONIO ROSIQUE@ARMONIA@ASDRUBAL (Impares del 1 al 9)  (Pares del 2 al 8)@ATALAYA@ATARDECER@ATRIO DE LA IGLESIA@AZAFRAN, Callejon@AZALEA@BALCONES@BALTASAR HIDALGO DE CISNEROS@BARRIADA VILLALBA@BENITO GARCIA@BODEGAS@BRAVO@BREZO, Callejon@CALDERON@CALERA@CALLAO CORTA@CALLAO LARGA@CAMELIAS@CANAL, DEL, Paseo@CANIGO@CANTON, DEL, Avenida@CARCEL@CARLOS V@CARTHAGO@CASADO@CASAS SEVILLA@CASINO (SAN ANTON)@CASTAÑO@CASTILLEJOS@CASTILLO DE CALATRABA@CASTILLO DE CARAVACA@CASTILLO DE DENIA@CASTILLO DE LA MOTA@CASTILLO DE LA ROCA@CASTILLO DE MALPICA@CEDROS@CERVANTES@CHOPERA@CHOPO@CICLAMEN@CIUDAD DE MULA, Plaza@COLON, Avenida@CONESA BALANZA (BARRIO CONCEPCION)@COTO DORDA@DAOIZ@DIAMELAS@DOCTOR BARRAQUER@DOCTOR JIMENEZ DIAZ@DOCTOR LOPEZ IBOR@DOCTOR LUIS CALANDRE@DOCTOR VALENCIANO@DON QUIJOTE@DOÑA ELVIRA@DOÑA JIMENA@DOÑA JUANA LA LOCA@DOÑA SOL@DOÑA URRACA@DOS DE MAYO@DUQUE SEVERIANO@ECIJA@ENCINA@ENELDO@ESCARABAJAL@ESCORPION@ESPADA COLADA@ESPADA TIZONA@ESPINOSA@ESTRELLA@FRANCISCO DE BORJA@FRANCISCO SALZILLO@FRESNO@GALICIA, DE, Plaza@GALICIA, Plaza@GARCIA, DE LOS, Avenida@GARDENIAS@GEMINIS@GENERAL BARCELO@GENERAL LOBO@GERANIO@GINES OTON ROSIQUE@GLADIOLOS@GREGORIO PINA GIMENO@GUZMAN@HERMANOS PINZON@HIGUERICAS@HOSPITALIDAD@HOYA, Casas@HUERTO DE AMARO@HUERTO DE SEVILLA@IGLESIA, Plaza@INFANTES DE CARRION@JACINTO PAREDES@JADE (Impares del 1 al 7)  (Pares del 2 al 8)@JARILLA, LA@JAZMIN@JIMENEZ BLECHMIT, Plaza@JIMENEZ DE LA ESPADA (Impares del 1 al 7)@JOSE ALGABA NAVARRO@JOSE ANTONIO TORRES@JOSE DE SANTIAGO SANCHEZ@JOSE GALLEGO ALCARAZ@JOSE GARCIA PAGAN@JOSE LOPEZ MARTINEZ@JOSE ZAMORA RUIZ@JUANA JUGAN@JUGLAR PERO ABAD@JULIO GONZALEZ SOLA@JULIO MULLOYS Y GALAN@JURA DE SANTA GADEA@LAUREL, Plaza@LEBRIJA@LENTISCO@LEO@LICENCIADO VIDRIERA@LIRIOS@LOTOS@LUCIANO MARTINEZ ROCA@LUIS MARTINEZ LAREDO@MADRE SELVA@MALVAVISCO@MANZANO@MAR ADRIATICO@MAR BALTICO@MAR CANTABRICO@MAR MEDITERRANEO@MARGARITA@MARIA CRISTINA, Plaza@MARINA, DE, Poblado@MARISMAS, LAS@MARMOL@MARTIN ANTOLINEZ@MAYOR (BARRIO CONCEPCION)@MAYOR (SAN ANTON)@MENDEZ NUÑEZ, CORTA@MENDEZ NUÑEZ, LARGA@MENENDEZ PIDAL@MICO, Callejon@MINA, A, Subida@MINGUEZ@MIO CID@MIO CID, Travesia@MOLINA Y CROS@MONO@MONTORO, Casas@MONTSERRAT, Plaza@MUERDAGO@MUERDAGO@MUÑO GUSTIOZ@MUÑOZ Y GARCIA@NARANJO@NARDOS@NENUFARES@NOGAL@OBISPO@OCEANO ARTICO@OCEANO ATLANTICO@OCEANO PACIFICO, Plaza@OLIVO@OLIVO (SAN ANTON)@ORQUIDEAS@OSUNA@PADILLA@PALMERA@PALMERAS, DE LAS, Plaza@PALMERO@PALMITO@PANA, Casas@PARAISO (SAN ANTON)@PEDRO DIAZ (Impares del 1 al 15)  (Pares del 2 al 12)@PENSAMIENTO@PERAL@PERONIÑO (Impares del 1 al final)  (Pares del 36 al final)@PERPETUO SOCORRO@PETUNIA@PINAR@PINOS, Subida@PINTOR BALACA (Impares del 1 al 7)  (Pares del 2 al 6)@PISCIS@PORTLAND@PORTUS, DEL, Avenida@POSADA@POSTIGO (SAN ANTON)@POSTIGOS DE AMARO@PROGRESO@PUNTA DEL GUANCHE@PUYOLA@RAMBLA@RAMBLA (SAN ANTON)@RAMBLA DE BENIPILA@RAMBLA DE BOCAORIA@RAMBLA DE CANTERAS@RAMBLA DE CARRASQUILLA@RAMBLA DE LA CARRASQUILLA@RAMBLA DE LA GUIA@RAMBLA DEL ALBUJON@RAMBLA DEL PORTUS@RAMBLILLA@RAMON Y CAJAL (Impares del 53 al 69)  (Pares del 126 al 158)@REAL (SAN ANTON)@RECOLETOS@REINA VICTORIA EUGENIA (Impares del 1 al 5)  (Pares del 2 al 12)@REVUELTA@RIANA@ROBLE@ROLDAN LARGA (SAN ANTON)@ROMAN BONO@ROMERAL@ROSA DE DAMASCO@ROSA DE JERICO@ROSALAR, Lugar@ROSALEDA@ROSARIO CORTA@ROSARIO LARGA@ROSENDO@RUIPEREZ@SABINA, LA@SAGITARIO@SAGRADA FAMILIA@SALUD@SALVADOR ESCUDERO@SAN ANTON, Alameda@SAN BASILIO@SAN FULGENCIO (SAN ANTON)@SAN JUAN (CONCEPCION)@SAN LEANDRO@SAN LUIS (SAN ANTON)@SAN MIGUEL (BARRIO CONCEPCION)@SAN PEDRO@SAN PEDRO (BARRIO CONCEPCION)@SAN PEDRO (SAN ANTON)@SANCHO IV@SANDOVAL@SANTA LUCIA (SAN ANTON)@SAUCE@SEBASTIAN FERINGAN@SICOMORO@SIEMPREVIVA@SOLDADO ROSIQUE@TAMARINDO@TETUAN@TEUCRO@TRAFALGAR (Impares del 1 al 3)  (Pares del 2 al 6)@TRIANA@TRINIDAD (SAN ANTON)@TULIPANES@UTRERA@VELARDE@VERGEL@VERGEL, Subida@VILLA LUCIA@VIOLETAS@VIRGEN DEL ROMERO@VIRGO@VOLUNTARIOS</t>
  </si>
  <si>
    <t>CARTAGENA NAVAL</t>
  </si>
  <si>
    <t>MIAMI@PEDRO DIAZ (Impares del 17 al final)  (Pares del 14 al final)@RAMON Y CAJAL (Impares del 71 al final)  (Pares del 160 al final)@BARRIADA CUATRO SANTOS@BARRIADA JOSE MARIA DE LA PUERTA@BARRIADA SANTISIMA TRINIDAD@BARRIO PERAL@CASAS DE CLARES@CASAS DEL CAETE@CASAS DEL DIABLO@CASAS DEL FUNDIDOR@MOLINOS GALLEGOS@VEREDA DE SAN FELIX@VERSALLES, CAMINO</t>
  </si>
  <si>
    <t>ABADESA@AGUAMARINA (Pares del 10 al final)@AMANECER@BOSQUE, DEL@JADE (Impares del 9 al final)  (Pares del 10 al final)@MEDIA SALA, DE (LOS BARREROS), Carretera@BARREROS, LOS@CASTILLITOS, URBANIZACION@DOLORES, LOS (LOS DOLORES)@FUENTE CUBA@HISPANOAMERICA@MEDITERRANEO, URBANIZACION@NUEVA CARTAGENA@PLAN, EL</t>
  </si>
  <si>
    <t>BARRIADA SANTIAGO</t>
  </si>
  <si>
    <t>CASAS DE ARRIBA (SANTA ANA)</t>
  </si>
  <si>
    <t>CASAS DE LA LOMA (SANTA ANA)</t>
  </si>
  <si>
    <t>CASAS DE NAVARRO</t>
  </si>
  <si>
    <t>CASAS DEL TIO PEPE MARTINEZ</t>
  </si>
  <si>
    <t>CONESAS, LOS (MIRANDA)</t>
  </si>
  <si>
    <t>GALLINA, LO</t>
  </si>
  <si>
    <t>GALLOS, LOS (MIRANDA)</t>
  </si>
  <si>
    <t>GARCIA, LOS (MIRANDA)</t>
  </si>
  <si>
    <t>GORI, LA</t>
  </si>
  <si>
    <t>MAESTROS, LOS (MIRANDA)</t>
  </si>
  <si>
    <t>MOLINO DERRIBADO (SANTA ANA)</t>
  </si>
  <si>
    <t>MURCIANA, LA (SANTA ANA)</t>
  </si>
  <si>
    <t>NIETOS, LOS (LOS DOLORES)</t>
  </si>
  <si>
    <t>PALMERO, EL</t>
  </si>
  <si>
    <t>PEDRERA (MIRANDA)</t>
  </si>
  <si>
    <t>PEÑUELAS, LAS (SANTA ANA)</t>
  </si>
  <si>
    <t>POLIGONO SANTA ANA</t>
  </si>
  <si>
    <t>POLINARIAS, LAS</t>
  </si>
  <si>
    <t>POZO DULCE</t>
  </si>
  <si>
    <t>SEGADOS, LOS (SANTA ANA)</t>
  </si>
  <si>
    <t>SILVESTRES, LOS</t>
  </si>
  <si>
    <t>TEODOROS, LOS</t>
  </si>
  <si>
    <t>TORRE, LA (MIRANDA)</t>
  </si>
  <si>
    <t>VENTA DE TONO</t>
  </si>
  <si>
    <t>VENTA TONO (MIRANDA)</t>
  </si>
  <si>
    <t>VIDALES, LOS (MIRANDA)</t>
  </si>
  <si>
    <t>VILLA RICA</t>
  </si>
  <si>
    <t>AGUSTINILLOS, LOS</t>
  </si>
  <si>
    <t>CAMBRONEROS</t>
  </si>
  <si>
    <t>CARVERICA</t>
  </si>
  <si>
    <t>CASAS DE EGEA</t>
  </si>
  <si>
    <t>CASICAS, LAS (LAS HUERTAS)</t>
  </si>
  <si>
    <t>CEGARRAS, LOS</t>
  </si>
  <si>
    <t>GOMEZ, LOS (LAS HUERTAS)</t>
  </si>
  <si>
    <t>GRAÑA, LA</t>
  </si>
  <si>
    <t>HERNANDEZ, LOS (LAS HUERTAS)</t>
  </si>
  <si>
    <t>HUERTAS, LAS</t>
  </si>
  <si>
    <t>LARGOS, LOS</t>
  </si>
  <si>
    <t>LOTILLI</t>
  </si>
  <si>
    <t>MARAÑAL, EL</t>
  </si>
  <si>
    <t>NAZARET</t>
  </si>
  <si>
    <t>SUERTES, LAS</t>
  </si>
  <si>
    <t>TOMASINES, LOS</t>
  </si>
  <si>
    <t>VIDALES, LOS (LAS HUGRIAS)</t>
  </si>
  <si>
    <t>ALBUJON, EL</t>
  </si>
  <si>
    <t>ESPARRAGUERAL, EL</t>
  </si>
  <si>
    <t>HERNANDEZ, LOS (ALBUJON)</t>
  </si>
  <si>
    <t>LOMAS, LAS (ALBUJON)</t>
  </si>
  <si>
    <t>ROSES, LOS (ALBUJON)</t>
  </si>
  <si>
    <t>VENTA, LA (ALBUJON)</t>
  </si>
  <si>
    <t>CONESAS, LOS (LOBOSILLO)</t>
  </si>
  <si>
    <t>GARCIA, LOS (LOBOSILLO)</t>
  </si>
  <si>
    <t>URREAS, LOS (LOGOSILLO)</t>
  </si>
  <si>
    <t>VIDALES, LOS (LOBOSILLO)</t>
  </si>
  <si>
    <t>ESTRECHO DE FUENTE ALAMO</t>
  </si>
  <si>
    <t>PARESES, LOS</t>
  </si>
  <si>
    <t>ALMAGROS, LOS</t>
  </si>
  <si>
    <t>CARRASCA, LA (CUEVAS DE REYLLO)</t>
  </si>
  <si>
    <t>CASAS DEL HONDO (REYLLO)</t>
  </si>
  <si>
    <t>DIAZ DE CUEVA, LOS</t>
  </si>
  <si>
    <t>ESCOBAR, EL (REYLLO)</t>
  </si>
  <si>
    <t>GORGE, LO</t>
  </si>
  <si>
    <t>GUERREROS, LOS (CUEVAS DE REYLLO)</t>
  </si>
  <si>
    <t>LARAS, LOS</t>
  </si>
  <si>
    <t>LEGACES, LOS (CUEVAS DE REYLLO)</t>
  </si>
  <si>
    <t>LLANO, EL</t>
  </si>
  <si>
    <t>MALDONADOS, LOS</t>
  </si>
  <si>
    <t>MILANOS, LOS</t>
  </si>
  <si>
    <t>SANCHEZ, LOS (CUEVAS DE REYLLO)</t>
  </si>
  <si>
    <t>VICENTES, LOS (CUEVAS DE REYLLO)</t>
  </si>
  <si>
    <t>ALMAZARAS</t>
  </si>
  <si>
    <t>CAMPO-NUBLA</t>
  </si>
  <si>
    <t>HONDO, EL</t>
  </si>
  <si>
    <t>LEGACES, LOS (LAS PALAS)</t>
  </si>
  <si>
    <t>LOMA, LA (LAS PALAS)</t>
  </si>
  <si>
    <t>MARTINEZ, LOS (LAS PALAS)</t>
  </si>
  <si>
    <t>MAYORDOMO DE ABAJO</t>
  </si>
  <si>
    <t>PALAS, LAS</t>
  </si>
  <si>
    <t>PALMERAL, EL</t>
  </si>
  <si>
    <t>PERITA, LA</t>
  </si>
  <si>
    <t>QUINTANES, LOS</t>
  </si>
  <si>
    <t>RUICES, LOS (LAS PALAS)</t>
  </si>
  <si>
    <t>ZARZA, LA (LAS PALAS)</t>
  </si>
  <si>
    <t>BARBEROS, LOS (LA PINILLA)</t>
  </si>
  <si>
    <t>CABECICO, EL</t>
  </si>
  <si>
    <t>CAMPILLO DE ABAJO (LA PINILLA)</t>
  </si>
  <si>
    <t>CAMPILLO DE ARRIBA (LA PINILLA)</t>
  </si>
  <si>
    <t>CAÑADA SECA</t>
  </si>
  <si>
    <t>CASA BLANCA (LA PINILLA)</t>
  </si>
  <si>
    <t>COLLADO (LA PINILLA)</t>
  </si>
  <si>
    <t>CUEVAS DE PAGAN</t>
  </si>
  <si>
    <t>GUIJARROS, LOS</t>
  </si>
  <si>
    <t>IZQUIERDOS, LOS</t>
  </si>
  <si>
    <t>MINGRANO, EL</t>
  </si>
  <si>
    <t>NEGRETE</t>
  </si>
  <si>
    <t>PAREJA, LA (LA PINILLA)</t>
  </si>
  <si>
    <t>PINILLA, LA</t>
  </si>
  <si>
    <t>SORDOS, LOS</t>
  </si>
  <si>
    <t>TORRE, LA (LA PINILLA)</t>
  </si>
  <si>
    <t>VENTA, LA (LA PINILLA)</t>
  </si>
  <si>
    <t>VIVANCOS, LOS</t>
  </si>
  <si>
    <t>CANOVAS, LOS</t>
  </si>
  <si>
    <t>VALLE ESCOMBRERAS</t>
  </si>
  <si>
    <t>BORRICEN (ALUMBRES)</t>
  </si>
  <si>
    <t>ASOMADA, LA (CARTAGENA)</t>
  </si>
  <si>
    <t>UNION, LA</t>
  </si>
  <si>
    <t>FARO DE PORTMAN</t>
  </si>
  <si>
    <t>CRUZ CHIQUITA</t>
  </si>
  <si>
    <t>GORGUEL, DE EL, PLAYA</t>
  </si>
  <si>
    <t>GORGUEL, EL</t>
  </si>
  <si>
    <t>ALGAR, EL</t>
  </si>
  <si>
    <t>BEATOS, LOS</t>
  </si>
  <si>
    <t>MIRALLES, LOS</t>
  </si>
  <si>
    <t>RANGOS, LOS</t>
  </si>
  <si>
    <t>RIZOS, LOS</t>
  </si>
  <si>
    <t>RUICES, LOS (SAN JOSE)</t>
  </si>
  <si>
    <t>TORRE DEL NEGRO</t>
  </si>
  <si>
    <t>BAHIA BELLA, CAMPING</t>
  </si>
  <si>
    <t>BAHIA BELLA, URBANIZACION</t>
  </si>
  <si>
    <t>CARMOLI, EL, URBANIZACION</t>
  </si>
  <si>
    <t>ESTRELLA MAR, URBANIZACION</t>
  </si>
  <si>
    <t>URRUTIAS, LOS</t>
  </si>
  <si>
    <t>BOLARIN, LO (ROCHE)</t>
  </si>
  <si>
    <t>CABEZO RAJADO</t>
  </si>
  <si>
    <t>CAMACHOS, LOS</t>
  </si>
  <si>
    <t>CONESAS, LOS (ROCHE)</t>
  </si>
  <si>
    <t>DESCARGADOR, EL</t>
  </si>
  <si>
    <t>HUERTAS, LAS (ROCHE)</t>
  </si>
  <si>
    <t>MULAS, LOS</t>
  </si>
  <si>
    <t>ROCHE ALTO</t>
  </si>
  <si>
    <t>ROCHE BAJO</t>
  </si>
  <si>
    <t>TOPARES, LOS</t>
  </si>
  <si>
    <t>TORRE BLANCA</t>
  </si>
  <si>
    <t>TORRETA, LA</t>
  </si>
  <si>
    <t>CALA FLORES</t>
  </si>
  <si>
    <t>CALARREONA (CABO DE PALOS)</t>
  </si>
  <si>
    <t>MANGA DEL MAR MENOR, LA</t>
  </si>
  <si>
    <t>ESTRECHO DE SAN GINES</t>
  </si>
  <si>
    <t>LLANO DEL BEAL, EL</t>
  </si>
  <si>
    <t>BEAL, EL</t>
  </si>
  <si>
    <t>BLANCOS, LOS</t>
  </si>
  <si>
    <t>MINA BLANCA</t>
  </si>
  <si>
    <t>NIETOS VIEJOS</t>
  </si>
  <si>
    <t>NIETOS, LOS (LOS NIETOS)</t>
  </si>
  <si>
    <t>POLLO, LO</t>
  </si>
  <si>
    <t>ATAMARIA, LA</t>
  </si>
  <si>
    <t>BARRACAS, LAS</t>
  </si>
  <si>
    <t>BARRACONES, LOS</t>
  </si>
  <si>
    <t>BELONES, LOS</t>
  </si>
  <si>
    <t>CALBLANQUE</t>
  </si>
  <si>
    <t>CAMPO DE GOLF</t>
  </si>
  <si>
    <t>CARABINEROS</t>
  </si>
  <si>
    <t>CIMARRON</t>
  </si>
  <si>
    <t>COVATICA</t>
  </si>
  <si>
    <t>JORDANA, LA</t>
  </si>
  <si>
    <t>PEREAS, LOS</t>
  </si>
  <si>
    <t>PLAYA HONDA, URBANIZACION</t>
  </si>
  <si>
    <t>PUNTAL, EL (LOS BELONES)</t>
  </si>
  <si>
    <t>VILLA CARAVANING</t>
  </si>
  <si>
    <t>ALJORRA, LA</t>
  </si>
  <si>
    <t>BARBEROS, LOS (LA ALJORRA)</t>
  </si>
  <si>
    <t>CAÑAVATE, LOS (LA ALJORRA)</t>
  </si>
  <si>
    <t>CARRASCOSAS, LOS</t>
  </si>
  <si>
    <t>CASA GRANDE (LA ALJORRA)</t>
  </si>
  <si>
    <t>ESTRASES, LOS</t>
  </si>
  <si>
    <t>LOMA DE LA MINA</t>
  </si>
  <si>
    <t>MARTINEZ, LOS (LA ALJORRA)</t>
  </si>
  <si>
    <t>MOLINO DERRIBADO LA ALJORRA</t>
  </si>
  <si>
    <t>MOLINOS PESETOS, LOS</t>
  </si>
  <si>
    <t>NAVARROS, LOS (LA ALJORRA)</t>
  </si>
  <si>
    <t>NICOLASES, LOS</t>
  </si>
  <si>
    <t>NIETOS, LOS (LA ALJORRA)</t>
  </si>
  <si>
    <t>ROSES, LOS (LA LAJORRA)</t>
  </si>
  <si>
    <t>SALADILLO, EL (LA ALJORRA)</t>
  </si>
  <si>
    <t>SANCHEZ, LOS (LA ALJORRA)</t>
  </si>
  <si>
    <t>TORRE ASUNCION</t>
  </si>
  <si>
    <t>VENTA CUARESMA</t>
  </si>
  <si>
    <t>GUIA, LA</t>
  </si>
  <si>
    <t>POZO DE LOS PALOS</t>
  </si>
  <si>
    <t>HONDON, EL (MEDIA LEGUA)</t>
  </si>
  <si>
    <t>MAESTROS ALTOS</t>
  </si>
  <si>
    <t>MAESTROS BAJOS</t>
  </si>
  <si>
    <t>MEDIA LEGUA (MEDIA LEGUA)</t>
  </si>
  <si>
    <t>PORCHE, EL</t>
  </si>
  <si>
    <t>ROCHE, VEREDA</t>
  </si>
  <si>
    <t>TACON, LO (MEDIA LEGUA)</t>
  </si>
  <si>
    <t>ANGELES, LOS (CALIFA)</t>
  </si>
  <si>
    <t>BARRIADA DE SAN JOSE OBRERO (GALIFA)</t>
  </si>
  <si>
    <t>CASAS BONIFACIO</t>
  </si>
  <si>
    <t>CASAS DEL LOCO</t>
  </si>
  <si>
    <t>MOLINO DE MARFAGONES</t>
  </si>
  <si>
    <t>MOLINO ZABALA</t>
  </si>
  <si>
    <t>PATOJOS, LOS</t>
  </si>
  <si>
    <t>PORTUS</t>
  </si>
  <si>
    <t>SANCHEZ, LOS (GALIFA)</t>
  </si>
  <si>
    <t>BLASES, LOS (CANTERAS)</t>
  </si>
  <si>
    <t>CANTERAS (CANTERAS)</t>
  </si>
  <si>
    <t>DIAZ, LOS (CANTERAS)</t>
  </si>
  <si>
    <t>GARCIA, LOS (CANTERAS)</t>
  </si>
  <si>
    <t>MAJUELO</t>
  </si>
  <si>
    <t>PALMERO, EL (POZO ESTRECHO)</t>
  </si>
  <si>
    <t>ROSES, LOS (CANTERAS)</t>
  </si>
  <si>
    <t>VAGUADA, LA, URBANIZACION</t>
  </si>
  <si>
    <t>ASOMADA, LA</t>
  </si>
  <si>
    <t>CAMPO BAJO</t>
  </si>
  <si>
    <t>CAÑAS, LAS</t>
  </si>
  <si>
    <t>CASAS DE LOS ROSES</t>
  </si>
  <si>
    <t>LOPEZ, LOS (LA PUEBLA)</t>
  </si>
  <si>
    <t>POLIGONO INDUSTRIAL CABEZO BEAZA</t>
  </si>
  <si>
    <t>PUEBLA, LA</t>
  </si>
  <si>
    <t>ROSES, LOS (LA PUEBLA)</t>
  </si>
  <si>
    <t>ROSIQUES, LOS</t>
  </si>
  <si>
    <t>TORRE OVIEDO</t>
  </si>
  <si>
    <t>VILLA TERESA</t>
  </si>
  <si>
    <t>BLASES, LOS (CUESTA BLANCA)</t>
  </si>
  <si>
    <t>BULLAS, LOS</t>
  </si>
  <si>
    <t>CAÑAVATE, LOS (CUESTA BLANCA)</t>
  </si>
  <si>
    <t>CASAS DEL PINO (CUESTA BLANCA)</t>
  </si>
  <si>
    <t>CORONA, LA</t>
  </si>
  <si>
    <t>FUENTES, LAS (CUESTA BLANCA)</t>
  </si>
  <si>
    <t>MARINES, LOS (CUESTA BLANCA)</t>
  </si>
  <si>
    <t>PEREZ, LOS (CUESTA BLANCA)</t>
  </si>
  <si>
    <t>PINOS, LOS (CUESTA BLANCA)</t>
  </si>
  <si>
    <t>PUERTOS DE ABAJO, LOS</t>
  </si>
  <si>
    <t>PUERTOS DE ARRIBA, LOS</t>
  </si>
  <si>
    <t>ROJAS, LAS</t>
  </si>
  <si>
    <t>CARCELES, LOS (LA MAGDALENA)</t>
  </si>
  <si>
    <t>PALMERO, EL (LA MAGDALENA)</t>
  </si>
  <si>
    <t>SIMONESTES, LOS</t>
  </si>
  <si>
    <t>AGUERAS, LOS</t>
  </si>
  <si>
    <t>CASA TEJADA (TALLANTE)</t>
  </si>
  <si>
    <t>CASAS ALTAS</t>
  </si>
  <si>
    <t>CASAS DEL ALTO</t>
  </si>
  <si>
    <t>COLLADO (TALLANTE)</t>
  </si>
  <si>
    <t>ESCABEAS, LAS</t>
  </si>
  <si>
    <t>FAUSTINOS, LOS</t>
  </si>
  <si>
    <t>HERNANDEZ, LOS (TALLANTE)</t>
  </si>
  <si>
    <t>MAHOMA</t>
  </si>
  <si>
    <t>MANCHICA, LA</t>
  </si>
  <si>
    <t>MARTINEZ, LOS (TALLANTE)</t>
  </si>
  <si>
    <t>MENDEZ, LOS</t>
  </si>
  <si>
    <t>MEONES, LOS</t>
  </si>
  <si>
    <t>PEREZ, LOS (TALLANTE)</t>
  </si>
  <si>
    <t>PUEBLO ROTO</t>
  </si>
  <si>
    <t>TALLANTE</t>
  </si>
  <si>
    <t>TORRE, LA (TALLANTE)</t>
  </si>
  <si>
    <t>VALDELENTISCOS</t>
  </si>
  <si>
    <t>VALENCIANOS, LOS</t>
  </si>
  <si>
    <t>ABREVADERO</t>
  </si>
  <si>
    <t>GIBRALTAR</t>
  </si>
  <si>
    <t>JORQUERAS, LOS</t>
  </si>
  <si>
    <t>PALMERAS</t>
  </si>
  <si>
    <t>VILLA JORQUERA</t>
  </si>
  <si>
    <t>ALMUDENA, LA</t>
  </si>
  <si>
    <t>HOYUELA</t>
  </si>
  <si>
    <t>PARADORES</t>
  </si>
  <si>
    <t>ROYOS, LOS</t>
  </si>
  <si>
    <t>CABEZUELA</t>
  </si>
  <si>
    <t>JUNQUERA, LA</t>
  </si>
  <si>
    <t>MORALEJO</t>
  </si>
  <si>
    <t>HORNICO, EL</t>
  </si>
  <si>
    <t>MORAL, EL</t>
  </si>
  <si>
    <t>ROGATIVA, LA</t>
  </si>
  <si>
    <t>TARTAMUDO, EL</t>
  </si>
  <si>
    <t>ENTREDICHO</t>
  </si>
  <si>
    <t>ODRES, LOS</t>
  </si>
  <si>
    <t>CALASPARRA, ESTACION</t>
  </si>
  <si>
    <t>MACANEO, EL</t>
  </si>
  <si>
    <t>MADRILES, LOS (CALASPARRA)</t>
  </si>
  <si>
    <t>MARINES, LOS (CALASPARRA)</t>
  </si>
  <si>
    <t>MURTAS, LAS</t>
  </si>
  <si>
    <t>CAÑADA CANARA</t>
  </si>
  <si>
    <t>CAÑADA LENTISCO</t>
  </si>
  <si>
    <t>CARRASQUILLA (CEHEGIN)</t>
  </si>
  <si>
    <t>ESCOBAR, EL (CEHEGIN)</t>
  </si>
  <si>
    <t>JABALINA</t>
  </si>
  <si>
    <t>PILA CANARA</t>
  </si>
  <si>
    <t>RIBAZO, EL</t>
  </si>
  <si>
    <t>CASAS DEL PUERTO</t>
  </si>
  <si>
    <t>FERRELES, LOS</t>
  </si>
  <si>
    <t>SABINAR, EL</t>
  </si>
  <si>
    <t>SALERO, EL</t>
  </si>
  <si>
    <t>SAN JUAN, CAMPO DE</t>
  </si>
  <si>
    <t>TERCIA, LA</t>
  </si>
  <si>
    <t>ALCAYNA</t>
  </si>
  <si>
    <t>RIBERA DE MOLINA, LA</t>
  </si>
  <si>
    <t>BARCELONETA, LA</t>
  </si>
  <si>
    <t>BRANCHA, LA</t>
  </si>
  <si>
    <t>HORNERA, LA</t>
  </si>
  <si>
    <t>LLANO DE MOLINA</t>
  </si>
  <si>
    <t>TORRE ALTA</t>
  </si>
  <si>
    <t>TORRE MONTIJO</t>
  </si>
  <si>
    <t>ESTACADA, LA</t>
  </si>
  <si>
    <t>ENCEBRAS, LAS</t>
  </si>
  <si>
    <t>RAJA, LA</t>
  </si>
  <si>
    <t>ALBARES, LOS</t>
  </si>
  <si>
    <t>ASENSAO</t>
  </si>
  <si>
    <t>BARRETERA</t>
  </si>
  <si>
    <t>BUHO, EL</t>
  </si>
  <si>
    <t>GINETE, EL</t>
  </si>
  <si>
    <t>JINETE, EL</t>
  </si>
  <si>
    <t>ALTO DE CHINCHILLA</t>
  </si>
  <si>
    <t>BARRANCO DE TRUS</t>
  </si>
  <si>
    <t>CASAS ALCANTARA</t>
  </si>
  <si>
    <t>BARRANCO DE MOLAX</t>
  </si>
  <si>
    <t>BARRIADA DE LA VIRGEN DE ORO</t>
  </si>
  <si>
    <t>CANDELON</t>
  </si>
  <si>
    <t>CUESTA EGEA</t>
  </si>
  <si>
    <t>ASOMADA, LA (ABARAN)</t>
  </si>
  <si>
    <t>BOQUERON, EL</t>
  </si>
  <si>
    <t>CASA ALCANTARA</t>
  </si>
  <si>
    <t>CASA BLANCA (EL BOQUERON)</t>
  </si>
  <si>
    <t>CASAS DE BIENVENIDO YELO</t>
  </si>
  <si>
    <t>CASAS DE MATIAS</t>
  </si>
  <si>
    <t>CASAS DEL PARQUE DE OBRAS P</t>
  </si>
  <si>
    <t>SAN JOSE ARTESANO</t>
  </si>
  <si>
    <t>VENTA DE LA AURORA</t>
  </si>
  <si>
    <t>VERGELES, LOS</t>
  </si>
  <si>
    <t>TORRE DE LOS MOROS</t>
  </si>
  <si>
    <t>ALGUAZAS, ESTACION</t>
  </si>
  <si>
    <t>PULLAS, LAS</t>
  </si>
  <si>
    <t>TORRAOS, LOS</t>
  </si>
  <si>
    <t>FLORIDA, LA (LAS TORRES DE COTILLAS)</t>
  </si>
  <si>
    <t>PULPITES, LOS</t>
  </si>
  <si>
    <t>TORRES DE COTILLAS, LAS</t>
  </si>
  <si>
    <t>CONDOMINA, LA</t>
  </si>
  <si>
    <t>HUERTA DE ABAJO (TORRES DE COTILLAS)</t>
  </si>
  <si>
    <t>MATIAS, LOS</t>
  </si>
  <si>
    <t>MEDIA LEGUA (TORRES DE COTILLAS)</t>
  </si>
  <si>
    <t>PARCELAS, LAS</t>
  </si>
  <si>
    <t>PARQUE LAS PALMERAS</t>
  </si>
  <si>
    <t>PARQUE LOS ROMEROS</t>
  </si>
  <si>
    <t>CALAVERAS (DOLORES), Carril@COJO CANALES (DOLORES), Carril@GALVEZ (DOLORES), Carril@GARRIDOS (DOLORES), Carril@LEALES (DOLORES), Carril@MOTA DE LOS ALEMANES (DOLORES), Camino@MOTA DEL REGUERON (DOLORES), Camino@PINOS (DOLORES), Camino@POETA MIGUEL HERNANDEZ (DOLORES)@SAL (DOLORES)@TORRE LEALES (DOLORES), Carretera (Impares del 23 al final)  (Pares del 18 al final)@BENIAJAN@BOJAL, EL@CANALES, LAS (BENIAJAN)@CANUTE@CASAS NUEVAS (BENIAJAN)@SAN JOSE DE LA VEGA@VILLANUEVA (BENIAJAN)</t>
  </si>
  <si>
    <t>MOJON DE ZENETA</t>
  </si>
  <si>
    <t>RAIGUERO, EL (ZENETA)</t>
  </si>
  <si>
    <t>ALQUERIAS, ESTACION</t>
  </si>
  <si>
    <t>BORRAMBLA</t>
  </si>
  <si>
    <t>CASA PELADA</t>
  </si>
  <si>
    <t>CASAS DEL CIVIL</t>
  </si>
  <si>
    <t>CASAS DEL CURA</t>
  </si>
  <si>
    <t>CUEVAS DE MARIN</t>
  </si>
  <si>
    <t>GEA, LO</t>
  </si>
  <si>
    <t>PINO, URBANIZACION</t>
  </si>
  <si>
    <t>TERCIA, LA (2)</t>
  </si>
  <si>
    <t>VALLE DEL SOL</t>
  </si>
  <si>
    <t>ALMAZARICA, LA</t>
  </si>
  <si>
    <t>CASAS DEL PINO (BALSICAS)</t>
  </si>
  <si>
    <t>CEGARRAS NUEVAS</t>
  </si>
  <si>
    <t>CEGARRAS VIEJAS</t>
  </si>
  <si>
    <t>MARAÑA, LA</t>
  </si>
  <si>
    <t>MARTINEZ, LOS (BALSICAS)</t>
  </si>
  <si>
    <t>PALMERO, EL (BALSICAS)</t>
  </si>
  <si>
    <t>TOMASES, LOS</t>
  </si>
  <si>
    <t>TORRE SILVA</t>
  </si>
  <si>
    <t>AVILESES</t>
  </si>
  <si>
    <t>CAMACHOS</t>
  </si>
  <si>
    <t>HONDO, EL (AVILESES)</t>
  </si>
  <si>
    <t>INFIERNOS, LOS</t>
  </si>
  <si>
    <t>JERONIMOS, LOS (AVILESES)</t>
  </si>
  <si>
    <t>SAEZ DE TARQUINALES</t>
  </si>
  <si>
    <t>SAN CAYETANO AVILESES</t>
  </si>
  <si>
    <t>BALANZAS, LOS</t>
  </si>
  <si>
    <t>CARRIONES, LOS (LA PALMA)</t>
  </si>
  <si>
    <t>CHORLITOS, LOS</t>
  </si>
  <si>
    <t>CONESAS, LOS (LA PALMA)</t>
  </si>
  <si>
    <t>INGLESES (LA PALMA)</t>
  </si>
  <si>
    <t>MARINES, LOS (PALMA, LA)</t>
  </si>
  <si>
    <t>MEDICOS, LOS</t>
  </si>
  <si>
    <t>MIGNAZARES</t>
  </si>
  <si>
    <t>MOLINO GARRE</t>
  </si>
  <si>
    <t>PEREZ DE ABAJO</t>
  </si>
  <si>
    <t>PEREZ DE ARRIBA</t>
  </si>
  <si>
    <t>SALAZARES, LOS</t>
  </si>
  <si>
    <t>VIDALES, LOS (LA PALMA)</t>
  </si>
  <si>
    <t>CARRIONES, LOS (POZO ESTRECHO)</t>
  </si>
  <si>
    <t>CASAS NUEVAS (POZO ESTRECHO)</t>
  </si>
  <si>
    <t>CELDRANES</t>
  </si>
  <si>
    <t>CHARCO, EL</t>
  </si>
  <si>
    <t>LOMA, LA (POZO ESTRECHO)</t>
  </si>
  <si>
    <t>RAMBLA, LA (TORRAOS)</t>
  </si>
  <si>
    <t>TORRE NUEVAS</t>
  </si>
  <si>
    <t>ARBOLEDAS, LAS</t>
  </si>
  <si>
    <t>HURTADO</t>
  </si>
  <si>
    <t>TORRE DEL JUNCO</t>
  </si>
  <si>
    <t>BERMEJA, LA</t>
  </si>
  <si>
    <t>VILLANUEVA RIO SEGURA</t>
  </si>
  <si>
    <t>BOCAMINA</t>
  </si>
  <si>
    <t>CAPRES DE ABAJO</t>
  </si>
  <si>
    <t>CAPRES DE ARRIBA</t>
  </si>
  <si>
    <t>CAPRES DE ENMEDIO</t>
  </si>
  <si>
    <t>ESPADA, LA</t>
  </si>
  <si>
    <t>HURONA</t>
  </si>
  <si>
    <t>RELLANO, EL</t>
  </si>
  <si>
    <t>VALIENTES, LOS</t>
  </si>
  <si>
    <t>SALINAS DE RAMBLA SALADA</t>
  </si>
  <si>
    <t>CASICAS, LAS (PEÑA ZAFRA)</t>
  </si>
  <si>
    <t>GARAPACHA, LA</t>
  </si>
  <si>
    <t>HOYA HERMOSA</t>
  </si>
  <si>
    <t>PEÑAS, LAS</t>
  </si>
  <si>
    <t>BALNEARIO DE FORTUNA</t>
  </si>
  <si>
    <t>ALGARROBO, EL</t>
  </si>
  <si>
    <t>CANTON, EL</t>
  </si>
  <si>
    <t>CAÑADA DE LA LENA</t>
  </si>
  <si>
    <t>CHICAMO</t>
  </si>
  <si>
    <t>PARTIDOR, EL</t>
  </si>
  <si>
    <t>SAHUES</t>
  </si>
  <si>
    <t>TOLLE</t>
  </si>
  <si>
    <t>ZARZA, LA (EL CANTON)</t>
  </si>
  <si>
    <t>CARRILLOS, LOS</t>
  </si>
  <si>
    <t>FUENTES, LAS (HUERTA MAHOYA)</t>
  </si>
  <si>
    <t>HUERTA MAHOYA</t>
  </si>
  <si>
    <t>POLIGONO INDUSTRIAL "EL SEMOLILLA"</t>
  </si>
  <si>
    <t>CONQUETAS, LAS</t>
  </si>
  <si>
    <t>HOYA MORENA</t>
  </si>
  <si>
    <t>TORRE MOCHUELA</t>
  </si>
  <si>
    <t>ALJILICOS, LOS</t>
  </si>
  <si>
    <t>BAÑOS, LOS</t>
  </si>
  <si>
    <t>BLASES, LOS (EL JIMENADO)</t>
  </si>
  <si>
    <t>CALDERONAS, LAS</t>
  </si>
  <si>
    <t>FONTES DE PACHECO</t>
  </si>
  <si>
    <t>GALINDOS NUEVOS</t>
  </si>
  <si>
    <t>GALINDOS VIEJOS</t>
  </si>
  <si>
    <t>GILAS, LAS</t>
  </si>
  <si>
    <t>GIMENADO, EL</t>
  </si>
  <si>
    <t>HORTICHUELA, LA</t>
  </si>
  <si>
    <t>IBAÑEZ, LOS</t>
  </si>
  <si>
    <t>MATEOS, LOS</t>
  </si>
  <si>
    <t>PASICO, EL</t>
  </si>
  <si>
    <t>PEDREÑAS</t>
  </si>
  <si>
    <t>RATO, LO</t>
  </si>
  <si>
    <t>ROCAS VIEJAS, LAS</t>
  </si>
  <si>
    <t>SANCHEZ, LOS (EL JIMENADO)</t>
  </si>
  <si>
    <t>SANTA CRUZ EL JIMENADO</t>
  </si>
  <si>
    <t>SOTOS NUEVOS</t>
  </si>
  <si>
    <t>ZAPATAS, LOS</t>
  </si>
  <si>
    <t>CAHIMANES, LOS</t>
  </si>
  <si>
    <t>CORTADOS, LOS (ROLDAN)</t>
  </si>
  <si>
    <t>FERRO, LO</t>
  </si>
  <si>
    <t>GIL, LO</t>
  </si>
  <si>
    <t>GUILLENES, LOS</t>
  </si>
  <si>
    <t>NAVARROS, LOS (ROLDAN)</t>
  </si>
  <si>
    <t>PALMERO, EL (ROLDAN)</t>
  </si>
  <si>
    <t>ROCAS, LOS (ROLDAN)</t>
  </si>
  <si>
    <t>SAURINES</t>
  </si>
  <si>
    <t>ALCAZAR CARTAGO NOVA</t>
  </si>
  <si>
    <t>ALCAZARES, LOS</t>
  </si>
  <si>
    <t>BAUSES, LOS</t>
  </si>
  <si>
    <t>BLASES, LOS (LOS ALCAZARES)</t>
  </si>
  <si>
    <t>CASAS DEL RUSO</t>
  </si>
  <si>
    <t>CORTADOS, LOS (LOS ALCAZARES)</t>
  </si>
  <si>
    <t>NAREJOS, LOS</t>
  </si>
  <si>
    <t>NIETOS, LOS (LOS ALCAZARES)</t>
  </si>
  <si>
    <t>PARADA, LA</t>
  </si>
  <si>
    <t>ROCAS, LOS (LOS ALCAZARES)</t>
  </si>
  <si>
    <t>TORRE DE RAMOE (RAMOE)</t>
  </si>
  <si>
    <t>CALAVERA, LA (SANTIAGO DE LA RIVERA)</t>
  </si>
  <si>
    <t>TEJERA, LA (SANTIAGO DE LA RIBERA)</t>
  </si>
  <si>
    <t>ACADEMIA GENERAL DEL AIRE</t>
  </si>
  <si>
    <t>AGUSTINOS, LOS</t>
  </si>
  <si>
    <t>CASA GRANDE (DOLORES PACHECO)</t>
  </si>
  <si>
    <t>CASICAS, LAS (DOLORES PACHECO)</t>
  </si>
  <si>
    <t>DOLORES DE PACHECO</t>
  </si>
  <si>
    <t>GRANJUELA</t>
  </si>
  <si>
    <t>MIRADOR, EL</t>
  </si>
  <si>
    <t>TORRECICA</t>
  </si>
  <si>
    <t>VIDALES, LOS (DOLORES PACHECO)</t>
  </si>
  <si>
    <t>ANTOLINOS, LOS</t>
  </si>
  <si>
    <t>BARRIO LOS ANGELES</t>
  </si>
  <si>
    <t>BEATAS, LAS (LOS SAEZ)</t>
  </si>
  <si>
    <t>CUARTEROS, LOS</t>
  </si>
  <si>
    <t>ESPERANZAS, LAS (LOS SAEZ)</t>
  </si>
  <si>
    <t>ESPERANZAS, LAS</t>
  </si>
  <si>
    <t>GOMEZ, LOS</t>
  </si>
  <si>
    <t>IMBERNONES, LOS</t>
  </si>
  <si>
    <t>MOJON, EL (CUARTEROS)</t>
  </si>
  <si>
    <t>PAGAN, LO</t>
  </si>
  <si>
    <t>PEÑASCOS, LOS</t>
  </si>
  <si>
    <t>PLAZAS, LOS</t>
  </si>
  <si>
    <t>TACON, LO (LOS SAEZ)</t>
  </si>
  <si>
    <t>TARRAGAS, LOS</t>
  </si>
  <si>
    <t>VERAS, LOS</t>
  </si>
  <si>
    <t>VILLA NANITOS</t>
  </si>
  <si>
    <t>VILLENAS, LOS</t>
  </si>
  <si>
    <t>SUTULLENA</t>
  </si>
  <si>
    <t>RINCON DE LOS CARRANZAS</t>
  </si>
  <si>
    <t>CHURTAL, EL</t>
  </si>
  <si>
    <t>PARROQUIA, LA</t>
  </si>
  <si>
    <t>TOMA DEL AGUA</t>
  </si>
  <si>
    <t>TOVA, LA</t>
  </si>
  <si>
    <t>VENTA DE LOS CORONELES</t>
  </si>
  <si>
    <t>PACA, LA</t>
  </si>
  <si>
    <t>TERRERAS, LAS</t>
  </si>
  <si>
    <t>ALCANARA</t>
  </si>
  <si>
    <t>ALTO BORDO</t>
  </si>
  <si>
    <t>CAMPANA, LA</t>
  </si>
  <si>
    <t>CAMPILLO (CAMPO DE AVIACION)</t>
  </si>
  <si>
    <t>CAMPILLO (LORCA)</t>
  </si>
  <si>
    <t>ERMITA DE LOS CARRASCO</t>
  </si>
  <si>
    <t>ESCARIHUELA</t>
  </si>
  <si>
    <t>ESCUCHA, LA</t>
  </si>
  <si>
    <t>NORIAS, LAS (LORCA)</t>
  </si>
  <si>
    <t>OLIVERAS, LOS</t>
  </si>
  <si>
    <t>PUENTE DE PASICO</t>
  </si>
  <si>
    <t>CASAS NUEVAS (SAVALLERA)</t>
  </si>
  <si>
    <t>ZUÑIGA</t>
  </si>
  <si>
    <t>CARRASQUILLA (LORCA)</t>
  </si>
  <si>
    <t>TERCIA (LORCA)</t>
  </si>
  <si>
    <t>HOYA, LA (LA HOYA)</t>
  </si>
  <si>
    <t>PORVENIR, EL</t>
  </si>
  <si>
    <t>CANALES, LAS</t>
  </si>
  <si>
    <t>HUERTA NUBLO</t>
  </si>
  <si>
    <t>VENTA GITANO</t>
  </si>
  <si>
    <t>VENTANAS, LAS</t>
  </si>
  <si>
    <t>ÑORA, LA</t>
  </si>
  <si>
    <t>SANGONERA LA VERDE</t>
  </si>
  <si>
    <t>CUEVAS DEL NORTE</t>
  </si>
  <si>
    <t>ERMITA NUEVA</t>
  </si>
  <si>
    <t>MOLINO DE LA VEREDA</t>
  </si>
  <si>
    <t>TORREGUIL</t>
  </si>
  <si>
    <t>BARRIO DE LOS PUCHES</t>
  </si>
  <si>
    <t>BELEN (SANGONERA LA SECA)</t>
  </si>
  <si>
    <t>CASAS DEL COBARRO</t>
  </si>
  <si>
    <t>ERMITA ROCAS</t>
  </si>
  <si>
    <t>FRAILE, LOS</t>
  </si>
  <si>
    <t>PASO DE LOS CARROS</t>
  </si>
  <si>
    <t>PEPITOS, LOS</t>
  </si>
  <si>
    <t>PERETON, EL</t>
  </si>
  <si>
    <t>PERUCHOS, LOS (SANGONERA-LASECA)</t>
  </si>
  <si>
    <t>PUNTARRON, EL</t>
  </si>
  <si>
    <t>TEATINOS, LOS (SANGONERA LA SECA)</t>
  </si>
  <si>
    <t>VENTA DE LA VEREDA</t>
  </si>
  <si>
    <t>VENTA LA PEQUEÑA</t>
  </si>
  <si>
    <t>VOLTETAS, LOS</t>
  </si>
  <si>
    <t>PUENTE HIERRO</t>
  </si>
  <si>
    <t>PUJANTES, LOS</t>
  </si>
  <si>
    <t>CAÑADA DEL MOLINERO</t>
  </si>
  <si>
    <t>AZARAQUE</t>
  </si>
  <si>
    <t>BERRO, EL</t>
  </si>
  <si>
    <t>COLLADO, EL (ESPUÑA)</t>
  </si>
  <si>
    <t>ESCUELA HOGAR (ALHAMA)</t>
  </si>
  <si>
    <t>FLOTAS, LAS (ALHAMA DE MURCIA)</t>
  </si>
  <si>
    <t>PAVOS</t>
  </si>
  <si>
    <t>RAMBLAR, EL</t>
  </si>
  <si>
    <t>SANTO ANGEL ALHAMA NUEVA</t>
  </si>
  <si>
    <t>BARRIO SAN RAMON</t>
  </si>
  <si>
    <t>CASAS DEL ALGIBE</t>
  </si>
  <si>
    <t>CASERIO DE LOS MUÑOCES</t>
  </si>
  <si>
    <t>MOJON, EL (ALHAMA DE MURCIA)</t>
  </si>
  <si>
    <t>MOLATA</t>
  </si>
  <si>
    <t>RAMBLILLAS, LAS</t>
  </si>
  <si>
    <t>VENTA ALEDO</t>
  </si>
  <si>
    <t>VENTA DEL RIO</t>
  </si>
  <si>
    <t>VENTA JUAN SANTOS</t>
  </si>
  <si>
    <t>VENTA RAFAELES</t>
  </si>
  <si>
    <t>VENTORRILLOS, LOS (EL MOJON)</t>
  </si>
  <si>
    <t>LLANOS, LOS</t>
  </si>
  <si>
    <t>MORTI BAJO COSTERA</t>
  </si>
  <si>
    <t>MORTI YECHAR</t>
  </si>
  <si>
    <t>ÑORICA, LA</t>
  </si>
  <si>
    <t>QUEBRAS, LAS</t>
  </si>
  <si>
    <t>ANDREAS, LOS</t>
  </si>
  <si>
    <t>ARTEROS, LOS</t>
  </si>
  <si>
    <t>CANTAREROS, LOS</t>
  </si>
  <si>
    <t>CAÑADA DEL ROMERO</t>
  </si>
  <si>
    <t>FRASQUITOS, LOS</t>
  </si>
  <si>
    <t>GUARDIANES, LOS</t>
  </si>
  <si>
    <t>LOMAS, LAS (VENTA DEL PARETON)</t>
  </si>
  <si>
    <t>LOPEZ, LOS (VENTAS DEL PAREJON)</t>
  </si>
  <si>
    <t>MERINOS, LOS</t>
  </si>
  <si>
    <t>MORALOS, LOS</t>
  </si>
  <si>
    <t>PULIOS</t>
  </si>
  <si>
    <t>RILLOS, LOS</t>
  </si>
  <si>
    <t>SERRANOS, LOS (TOTANA)</t>
  </si>
  <si>
    <t>TUDELAS, LOS</t>
  </si>
  <si>
    <t>VENTA DEL PARETON</t>
  </si>
  <si>
    <t>AYOZOS, LOS</t>
  </si>
  <si>
    <t>CANALES, LAS (CHICHAR)</t>
  </si>
  <si>
    <t>CHARCA, LA</t>
  </si>
  <si>
    <t>CHICHAR</t>
  </si>
  <si>
    <t>MONTISOL, URBANIZACION</t>
  </si>
  <si>
    <t>PUERTO DE MAZARRON</t>
  </si>
  <si>
    <t>REYA, LA</t>
  </si>
  <si>
    <t>RIHUETE, EL</t>
  </si>
  <si>
    <t>AZOHIA, LA</t>
  </si>
  <si>
    <t>BALSICAS, LAS</t>
  </si>
  <si>
    <t>CAMPILLO DE AFUERA</t>
  </si>
  <si>
    <t>LORENTES, LOS</t>
  </si>
  <si>
    <t>MADRILES, LOS (CAMPILLO ADENTRO)</t>
  </si>
  <si>
    <t>MOJON, EL (CAMPILLO DE ADENTRO)</t>
  </si>
  <si>
    <t>NARES LAS SALINAS</t>
  </si>
  <si>
    <t>BARRANCO DE SECA</t>
  </si>
  <si>
    <t>CAÑADA DEL GALLEGO</t>
  </si>
  <si>
    <t>CASA TEJADA (RAMONETE)</t>
  </si>
  <si>
    <t>CUESTA CAZADORES (IFRE)</t>
  </si>
  <si>
    <t>CURAS, LOS</t>
  </si>
  <si>
    <t>ERMITA RAMONETE</t>
  </si>
  <si>
    <t>ESTRECHO DE MAZARRON</t>
  </si>
  <si>
    <t>LEBRILLERA</t>
  </si>
  <si>
    <t>PERCHELES</t>
  </si>
  <si>
    <t>PUNTAS DE CALNEGRE</t>
  </si>
  <si>
    <t>RAMONETE, EL</t>
  </si>
  <si>
    <t>VAQUEROS, LOS</t>
  </si>
  <si>
    <t>BOLNUEVO, CAMPING</t>
  </si>
  <si>
    <t>BOLNUEVO</t>
  </si>
  <si>
    <t>MEDIA LEGUA BOLNUEVO</t>
  </si>
  <si>
    <t>MORERAS, LAS</t>
  </si>
  <si>
    <t>PUNTABELA</t>
  </si>
  <si>
    <t>ATALAYA (MORATA)</t>
  </si>
  <si>
    <t>CAÑADA DE EGEA</t>
  </si>
  <si>
    <t>FUENTE MECA</t>
  </si>
  <si>
    <t>MAJADA, LA</t>
  </si>
  <si>
    <t>PUERTO MARIEL</t>
  </si>
  <si>
    <t>UJEJAR</t>
  </si>
  <si>
    <t>CUESTA LARGA</t>
  </si>
  <si>
    <t>GARROBO, EL</t>
  </si>
  <si>
    <t>RUSTICANA</t>
  </si>
  <si>
    <t>SALADILLO, EL (GALADILLO)</t>
  </si>
  <si>
    <t>SERRANOS, LOS</t>
  </si>
  <si>
    <t>AREJOS, LOS</t>
  </si>
  <si>
    <t>CALARREONA (CUESTA DE GAS)</t>
  </si>
  <si>
    <t>GARROBILLO, EL</t>
  </si>
  <si>
    <t>GERANEOS, LOS</t>
  </si>
  <si>
    <t>LOMAS, LAS (CUESTA DE GAS)</t>
  </si>
  <si>
    <t>BEATAS, LAS (PUERTO LUMBRERAS)</t>
  </si>
  <si>
    <t>BEJAR, PUEBLO</t>
  </si>
  <si>
    <t>CASAS DE HELLIN</t>
  </si>
  <si>
    <t>CASICAS, LAS (PUERTO LUMBRERAS)</t>
  </si>
  <si>
    <t>MOLINO, EL (PUERTO LUMBRERAS)</t>
  </si>
  <si>
    <t>NOGALTE, PUEBLO</t>
  </si>
  <si>
    <t>PEÑON ALTO</t>
  </si>
  <si>
    <t>ESPARRAGAL DE PUERTO LUMBRERAS</t>
  </si>
  <si>
    <t>ESPARRAGALICO</t>
  </si>
  <si>
    <t>ESPARTAL MIRONES</t>
  </si>
  <si>
    <t>CP</t>
  </si>
  <si>
    <t>POBLACIÓN</t>
  </si>
  <si>
    <t>COMUNIDAD AUTÓNOMA</t>
  </si>
  <si>
    <t>ZONAS</t>
  </si>
  <si>
    <t>Seleccione Tipo</t>
  </si>
  <si>
    <t>SI</t>
  </si>
  <si>
    <t>NO</t>
  </si>
  <si>
    <t>Seleccionar</t>
  </si>
  <si>
    <t>Incidencias:</t>
  </si>
  <si>
    <t>Dormitorio 1</t>
  </si>
  <si>
    <t>Dormitorio 2</t>
  </si>
  <si>
    <t>Dormitorio 3</t>
  </si>
  <si>
    <t>Dormitorio 4</t>
  </si>
  <si>
    <t>Dormitorio 5</t>
  </si>
  <si>
    <t>Tipo</t>
  </si>
  <si>
    <t>Superficie</t>
  </si>
  <si>
    <t>INDIVIDUAL</t>
  </si>
  <si>
    <t>DOBLE</t>
  </si>
  <si>
    <t>TOTAL DORMITORIOS INDIVIDUALES</t>
  </si>
  <si>
    <t>TOTAL DORMITORIOS DOBLES</t>
  </si>
  <si>
    <t>TOTAL PLAZAS</t>
  </si>
  <si>
    <t>plazas</t>
  </si>
  <si>
    <t>SALON</t>
  </si>
  <si>
    <t>¿CUMPLE?</t>
  </si>
  <si>
    <t>MÍN</t>
  </si>
  <si>
    <t>¿cumplen superficies?</t>
  </si>
  <si>
    <t>MIN</t>
  </si>
  <si>
    <t>PLZ CONV</t>
  </si>
  <si>
    <t>adaptados necesarios</t>
  </si>
  <si>
    <t>¿cumple?</t>
  </si>
  <si>
    <t>adaptados actuales</t>
  </si>
  <si>
    <t>Plazas en Convertibles permitidas (sofá-cama o similar)</t>
  </si>
  <si>
    <t>NO CLASIFICABLE</t>
  </si>
  <si>
    <t>Baños</t>
  </si>
  <si>
    <t>BAÑO</t>
  </si>
  <si>
    <t>CON 1</t>
  </si>
  <si>
    <t>Nº plazas convertibles</t>
  </si>
  <si>
    <t>Rellene piso</t>
  </si>
  <si>
    <t>suma plz</t>
  </si>
  <si>
    <t>dormitorios</t>
  </si>
  <si>
    <t>Raspay (Yecla)</t>
  </si>
  <si>
    <t>¿Dispone de suministro de energía eléctrica?</t>
  </si>
  <si>
    <t>1 ESTRELLA</t>
  </si>
  <si>
    <t>2 ESTRELLAS</t>
  </si>
  <si>
    <t>3 ESTRELLAS</t>
  </si>
  <si>
    <t>4 ESTRELLAS</t>
  </si>
  <si>
    <t>5 ESTRELLAS</t>
  </si>
  <si>
    <t>COMPLETA</t>
  </si>
  <si>
    <t>RÉGIMEN COMPARTIDO</t>
  </si>
  <si>
    <t>Requisitos obligatorios para todas las categorías de casas rurales</t>
  </si>
  <si>
    <t>ENUMERACIÓN DE CASAS RURALES</t>
  </si>
  <si>
    <t>TRIPLE</t>
  </si>
  <si>
    <t>SUPERF MÍNIMAS</t>
  </si>
  <si>
    <t>Paraje</t>
  </si>
  <si>
    <t>Completa</t>
  </si>
  <si>
    <t>Régimen compartido</t>
  </si>
  <si>
    <t>total casas</t>
  </si>
  <si>
    <t>BAÑO superficie</t>
  </si>
  <si>
    <t>BAÑO capacidad</t>
  </si>
  <si>
    <t>Número</t>
  </si>
  <si>
    <t>CON +1</t>
  </si>
  <si>
    <t>Mínima</t>
  </si>
  <si>
    <t>Baño 1</t>
  </si>
  <si>
    <t>Baño 2</t>
  </si>
  <si>
    <t>Baño 3</t>
  </si>
  <si>
    <t>Baño 4</t>
  </si>
  <si>
    <t>Baño 5</t>
  </si>
  <si>
    <t>superficie?</t>
  </si>
  <si>
    <t>¿cumple</t>
  </si>
  <si>
    <t>Casas adaptada para discapacitados</t>
  </si>
  <si>
    <t>Dormitorio 6</t>
  </si>
  <si>
    <t>Dormitorio 7</t>
  </si>
  <si>
    <t>Max</t>
  </si>
  <si>
    <t>Plazas en Convertibles (cama-nido o similar)</t>
  </si>
  <si>
    <t>¿Dispone de botiquín básico?</t>
  </si>
  <si>
    <t>¿Dispone de acceso rodado adecuado y aparcamiento a menos de 100 m?</t>
  </si>
  <si>
    <t>¿Dispone de un extintor por planta y detectores de humo?</t>
  </si>
  <si>
    <t>¿Dispone de calefacción en todas las habitaciones y zonas de uso común?</t>
  </si>
  <si>
    <t>¿Dispone de suministro de agua potable y evacuación de aguas residuales?</t>
  </si>
  <si>
    <t>SALÓN</t>
  </si>
  <si>
    <t>Aire acondicionado habitaciones y zona común</t>
  </si>
  <si>
    <t>Cajoneras en armarios habitaciones</t>
  </si>
  <si>
    <t>Calefacción en baños</t>
  </si>
  <si>
    <t>Punto de luz y espejo encima del lavabo</t>
  </si>
  <si>
    <t>TOTAL DORMITORIOS TRIPLES</t>
  </si>
  <si>
    <t>Situación por casa rural ¿Cumple?</t>
  </si>
  <si>
    <t xml:space="preserve">Titular: </t>
  </si>
  <si>
    <r>
      <t xml:space="preserve">Nombre comercial </t>
    </r>
    <r>
      <rPr>
        <b/>
        <sz val="7"/>
        <color rgb="FFFF0000"/>
        <rFont val="Calibri"/>
        <family val="2"/>
        <scheme val="minor"/>
      </rPr>
      <t>obligatorio</t>
    </r>
  </si>
  <si>
    <r>
      <t xml:space="preserve">Dirección </t>
    </r>
    <r>
      <rPr>
        <b/>
        <sz val="7"/>
        <color rgb="FFFF0000"/>
        <rFont val="Calibri"/>
        <family val="2"/>
        <scheme val="minor"/>
      </rPr>
      <t>obligatorio</t>
    </r>
  </si>
  <si>
    <r>
      <t xml:space="preserve">Municipio </t>
    </r>
    <r>
      <rPr>
        <b/>
        <sz val="7"/>
        <color rgb="FFFF0000"/>
        <rFont val="Calibri"/>
        <family val="2"/>
        <scheme val="minor"/>
      </rPr>
      <t>obligatorio</t>
    </r>
  </si>
  <si>
    <r>
      <t xml:space="preserve">Pedanía </t>
    </r>
    <r>
      <rPr>
        <b/>
        <sz val="7"/>
        <color rgb="FFFF0000"/>
        <rFont val="Calibri"/>
        <family val="2"/>
        <scheme val="minor"/>
      </rPr>
      <t>obligatorio</t>
    </r>
  </si>
  <si>
    <r>
      <t xml:space="preserve">Nº </t>
    </r>
    <r>
      <rPr>
        <b/>
        <sz val="7"/>
        <color rgb="FFFF0000"/>
        <rFont val="Calibri"/>
        <family val="2"/>
        <scheme val="minor"/>
      </rPr>
      <t>obligatorio</t>
    </r>
  </si>
  <si>
    <r>
      <t xml:space="preserve">C.postal </t>
    </r>
    <r>
      <rPr>
        <b/>
        <sz val="7"/>
        <color rgb="FFFF0000"/>
        <rFont val="Calibri"/>
        <family val="2"/>
        <scheme val="minor"/>
      </rPr>
      <t>obligatorio</t>
    </r>
  </si>
  <si>
    <t>¿Dispone de suministro permanente de agua caliente sanitaria?</t>
  </si>
  <si>
    <t>TOTAL CONVERTIBLES</t>
  </si>
  <si>
    <t>Camas + Convert</t>
  </si>
  <si>
    <t>Plazas máximas dormitorios</t>
  </si>
  <si>
    <t>CARAVACA</t>
  </si>
  <si>
    <t>Nº póliza SRC:</t>
  </si>
  <si>
    <t>RETIDAS</t>
  </si>
  <si>
    <t>LA HUERTA_ABANILLA</t>
  </si>
  <si>
    <t>LA ZARZA_ABANILLA</t>
  </si>
  <si>
    <t>LOS BAÑOS_ABANILLA</t>
  </si>
  <si>
    <t>LOS CARRILLOS _ABANILLA</t>
  </si>
  <si>
    <t>BARRANCO_AGUILAS</t>
  </si>
  <si>
    <t>LAS LOMAS_AGUILAS</t>
  </si>
  <si>
    <t>LAS CASICAS_AGUILAS</t>
  </si>
  <si>
    <t>CAÑADA HERMOSA_ALCANTARILLA</t>
  </si>
  <si>
    <t>LAS CANALES_ALEDO</t>
  </si>
  <si>
    <t>LAS CAÑADAS_ALGUAZAS</t>
  </si>
  <si>
    <t>LAS CAÑADAS_ALHAMA</t>
  </si>
  <si>
    <t>LA COSTERA_ALHAMA</t>
  </si>
  <si>
    <t>GAÑUELAS_ALHAMA</t>
  </si>
  <si>
    <t>LAS BARRACAS_ALHAMA</t>
  </si>
  <si>
    <t>LAS VIÑAS_ALHAMA</t>
  </si>
  <si>
    <t>LA HUERTA_BENIEL</t>
  </si>
  <si>
    <t>EL MOJON_BENIEL</t>
  </si>
  <si>
    <t>HUERTA DE ARRIBA_BLANCA</t>
  </si>
  <si>
    <t>ESPARRAGAL_CALASPARRA</t>
  </si>
  <si>
    <t>LA GRANJA_CALASPARRA</t>
  </si>
  <si>
    <t>VALENTIN_CALASPARRA</t>
  </si>
  <si>
    <t>LOS PRADOS_CARAVACA</t>
  </si>
  <si>
    <t>LAS CASAS_CARTAGENA</t>
  </si>
  <si>
    <t>LAS LOMAS_CARTAGENA</t>
  </si>
  <si>
    <t>LOS GARCIAS_CARTAGENA</t>
  </si>
  <si>
    <t>LA VEREDA_CARTAGENA</t>
  </si>
  <si>
    <t>LAS CASICAS_CARTAGENA</t>
  </si>
  <si>
    <t>LA APARECIDA_CARTAGENA</t>
  </si>
  <si>
    <t>LOS DOLORES_CARTAGENA</t>
  </si>
  <si>
    <t>LA RAMBLA_CARTAGENA</t>
  </si>
  <si>
    <t>La Manga del Mar Menor_CT</t>
  </si>
  <si>
    <t>EL SABINAR_CARTAGENA</t>
  </si>
  <si>
    <t>LOS CAMACHOS_CARTAGENA</t>
  </si>
  <si>
    <t>SANTA ANA_CARTAGENA</t>
  </si>
  <si>
    <t>LOS MATEOS_CARTAGENA</t>
  </si>
  <si>
    <t>CARRASQUILLA_CEHEGIN</t>
  </si>
  <si>
    <t>LOS BAÑOS_FORTUNA</t>
  </si>
  <si>
    <t>LAS CASICAS_FORTUNA</t>
  </si>
  <si>
    <t>LA LOMA_FUENTE ALAMO</t>
  </si>
  <si>
    <t>LA ALBERQUILLA_JUMILLA</t>
  </si>
  <si>
    <t>LA ZARZA_JUMILLA</t>
  </si>
  <si>
    <t>LA ALBERQUILLA_LIBRILLA</t>
  </si>
  <si>
    <t>LAS CASICAS_LORCA</t>
  </si>
  <si>
    <t>ROCHE_LORCA</t>
  </si>
  <si>
    <t>BEJAR_LORCA</t>
  </si>
  <si>
    <t>LA CONDOMINA_LORCA</t>
  </si>
  <si>
    <t>CHURRA_LORCA</t>
  </si>
  <si>
    <t>LA ALBERQUILLA_LORCA</t>
  </si>
  <si>
    <t>LA FUENSANTA_LORCA</t>
  </si>
  <si>
    <t>CASAS NUEVAS_LORCA</t>
  </si>
  <si>
    <t>BALSICAS_MAZARRON</t>
  </si>
  <si>
    <t>RINCONES_MAZARRON</t>
  </si>
  <si>
    <t>ULEA_MORATALLA</t>
  </si>
  <si>
    <t>LAS CASAS_MORATALLA</t>
  </si>
  <si>
    <t>LA TERCIA_MORATALLA</t>
  </si>
  <si>
    <t>COBATILLAS_MORATALLA</t>
  </si>
  <si>
    <t>EL CAMPILLO_MORATALLA</t>
  </si>
  <si>
    <t>LAS CASICAS_MURCIA</t>
  </si>
  <si>
    <t>ESPARRAGAL_MURCIA</t>
  </si>
  <si>
    <t>LAS LOMAS_RICOTE</t>
  </si>
  <si>
    <t>LAS LOMAS_TOTANA</t>
  </si>
  <si>
    <r>
      <t xml:space="preserve">SITUACIÓN </t>
    </r>
    <r>
      <rPr>
        <b/>
        <sz val="11"/>
        <color rgb="FFFF0000"/>
        <rFont val="Calibri"/>
        <family val="2"/>
        <scheme val="minor"/>
      </rPr>
      <t>obligatorio</t>
    </r>
  </si>
  <si>
    <r>
      <t xml:space="preserve">TIPOLOGÍA </t>
    </r>
    <r>
      <rPr>
        <b/>
        <sz val="11"/>
        <color rgb="FFFF0000"/>
        <rFont val="Calibri"/>
        <family val="2"/>
        <scheme val="minor"/>
      </rPr>
      <t>obligatorio</t>
    </r>
  </si>
  <si>
    <r>
      <t xml:space="preserve">Categoría </t>
    </r>
    <r>
      <rPr>
        <b/>
        <sz val="8"/>
        <color rgb="FFFF0000"/>
        <rFont val="Calibri"/>
        <family val="2"/>
        <scheme val="minor"/>
      </rPr>
      <t>obligatorio</t>
    </r>
  </si>
  <si>
    <r>
      <rPr>
        <b/>
        <sz val="9"/>
        <color theme="1"/>
        <rFont val="Calibri"/>
        <family val="2"/>
        <scheme val="minor"/>
      </rPr>
      <t>Tipo Vía</t>
    </r>
    <r>
      <rPr>
        <b/>
        <sz val="8"/>
        <color theme="1"/>
        <rFont val="Calibri"/>
        <family val="2"/>
        <scheme val="minor"/>
      </rPr>
      <t xml:space="preserve"> </t>
    </r>
    <r>
      <rPr>
        <b/>
        <sz val="8"/>
        <color rgb="FFFF0000"/>
        <rFont val="Calibri"/>
        <family val="2"/>
        <scheme val="minor"/>
      </rPr>
      <t>obligatorio</t>
    </r>
  </si>
  <si>
    <r>
      <t xml:space="preserve">Salón </t>
    </r>
    <r>
      <rPr>
        <b/>
        <sz val="7"/>
        <color rgb="FFFF0000"/>
        <rFont val="Calibri"/>
        <family val="2"/>
        <scheme val="minor"/>
      </rPr>
      <t>obligatorio</t>
    </r>
  </si>
  <si>
    <t>* Deberá rellenar los servicios puestos al tráfico turístico (comercializados)</t>
  </si>
  <si>
    <t>* Deberá rellenar los datos de los baños y dormitorios puestos al tráfico turístico (comercializados)</t>
  </si>
  <si>
    <t>CAMPOS_DEL_RIO</t>
  </si>
  <si>
    <t>LOS_ALCAZARES</t>
  </si>
  <si>
    <t>Dormitorio 8</t>
  </si>
  <si>
    <t>Dormitorio 9</t>
  </si>
  <si>
    <t>Dormitorio 10</t>
  </si>
  <si>
    <t>Baño 6</t>
  </si>
  <si>
    <t>Baño 7</t>
  </si>
  <si>
    <t>Baño 8</t>
  </si>
  <si>
    <t>Baño 9</t>
  </si>
  <si>
    <t>Baño 10</t>
  </si>
  <si>
    <t>Revisión nº: 8</t>
  </si>
  <si>
    <t>Fecha 10/06/2022</t>
  </si>
  <si>
    <r>
      <t xml:space="preserve">Referencia Catastral </t>
    </r>
    <r>
      <rPr>
        <b/>
        <sz val="7"/>
        <color rgb="FFFF0000"/>
        <rFont val="Calibri"/>
        <family val="2"/>
        <scheme val="minor"/>
      </rPr>
      <t>obligatorio</t>
    </r>
  </si>
  <si>
    <r>
      <t xml:space="preserve">Tipo alquiler casa rural </t>
    </r>
    <r>
      <rPr>
        <b/>
        <sz val="8"/>
        <color rgb="FFFF0000"/>
        <rFont val="Calibri"/>
        <family val="2"/>
        <scheme val="minor"/>
      </rPr>
      <t>obligatorio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</si>
</sst>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0"/>
      <color theme="1"/>
      <name val="Calibri"/>
      <family val="2"/>
      <scheme val="minor"/>
    </font>
    <font>
      <b/>
      <sz val="11"/>
      <color rgb="FFFF0000"/>
      <name val="Calibri"/>
      <family val="2"/>
      <scheme val="minor"/>
    </font>
    <font>
      <sz val="11"/>
      <name val="Calibri"/>
      <family val="2"/>
      <scheme val="minor"/>
    </font>
    <font>
      <b/>
      <sz val="8"/>
      <color theme="1"/>
      <name val="Calibri"/>
      <family val="2"/>
      <scheme val="minor"/>
    </font>
    <font>
      <sz val="11"/>
      <color theme="4"/>
      <name val="Calibri"/>
      <family val="2"/>
      <scheme val="minor"/>
    </font>
    <font>
      <sz val="10"/>
      <color theme="4"/>
      <name val="Calibri"/>
      <family val="2"/>
      <scheme val="minor"/>
    </font>
    <font>
      <b/>
      <sz val="9"/>
      <color theme="1"/>
      <name val="Calibri"/>
      <family val="2"/>
      <scheme val="minor"/>
    </font>
    <font>
      <sz val="9"/>
      <color rgb="FFFF0000"/>
      <name val="Calibri"/>
      <family val="2"/>
      <scheme val="minor"/>
    </font>
    <font>
      <b/>
      <sz val="11"/>
      <color theme="0"/>
      <name val="Calibri"/>
      <family val="2"/>
      <scheme val="minor"/>
    </font>
    <font>
      <b/>
      <i/>
      <sz val="9"/>
      <color theme="1"/>
      <name val="Calibri"/>
      <family val="2"/>
      <scheme val="minor"/>
    </font>
    <font>
      <b/>
      <sz val="10"/>
      <color theme="1"/>
      <name val="Calibri"/>
      <family val="2"/>
      <scheme val="minor"/>
    </font>
    <font>
      <b/>
      <sz val="10"/>
      <color theme="0"/>
      <name val="Calibri"/>
      <family val="2"/>
      <scheme val="minor"/>
    </font>
    <font>
      <u/>
      <sz val="11"/>
      <color theme="10"/>
      <name val="Calibri"/>
      <family val="2"/>
      <scheme val="minor"/>
    </font>
    <font>
      <u/>
      <sz val="11"/>
      <color theme="0"/>
      <name val="Calibri"/>
      <family val="2"/>
      <scheme val="minor"/>
    </font>
    <font>
      <u/>
      <sz val="10"/>
      <color theme="10"/>
      <name val="Calibri"/>
      <family val="2"/>
      <scheme val="minor"/>
    </font>
    <font>
      <b/>
      <sz val="7"/>
      <color rgb="FFFF0000"/>
      <name val="Calibri"/>
      <family val="2"/>
      <scheme val="minor"/>
    </font>
    <font>
      <b/>
      <sz val="8"/>
      <color rgb="FFFF0000"/>
      <name val="Calibri"/>
      <family val="2"/>
      <scheme val="minor"/>
    </font>
    <font>
      <b/>
      <sz val="16"/>
      <color rgb="FFFF0000"/>
      <name val="Calibri"/>
      <family val="2"/>
      <scheme val="minor"/>
    </font>
    <font>
      <b/>
      <sz val="14"/>
      <color theme="1"/>
      <name val="Calibri"/>
      <family val="2"/>
      <scheme val="minor"/>
    </font>
    <font>
      <b/>
      <sz val="12"/>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5" tint="0.79998168889431442"/>
        <bgColor indexed="64"/>
      </patternFill>
    </fill>
  </fills>
  <borders count="1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top style="medium">
        <color auto="1"/>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thin">
        <color indexed="64"/>
      </left>
      <right/>
      <top/>
      <bottom/>
      <diagonal/>
    </border>
    <border>
      <left/>
      <right/>
      <top/>
      <bottom style="double">
        <color indexed="64"/>
      </bottom>
      <diagonal/>
    </border>
    <border>
      <left style="thin">
        <color indexed="64"/>
      </left>
      <right style="thin">
        <color indexed="64"/>
      </right>
      <top/>
      <bottom style="thin">
        <color indexed="64"/>
      </bottom>
      <diagonal/>
    </border>
    <border>
      <left/>
      <right/>
      <top/>
      <bottom style="medium">
        <color auto="1"/>
      </bottom>
      <diagonal/>
    </border>
    <border>
      <left style="thick">
        <color indexed="64"/>
      </left>
      <right/>
      <top/>
      <bottom/>
      <diagonal/>
    </border>
  </borders>
  <cellStyleXfs count="2">
    <xf numFmtId="0" fontId="0" fillId="0" borderId="0"/>
    <xf numFmtId="0" fontId="16" fillId="0" borderId="0" applyNumberFormat="0" applyFill="0" applyBorder="0" applyAlignment="0" applyProtection="0"/>
  </cellStyleXfs>
  <cellXfs count="89">
    <xf numFmtId="0" fontId="0" fillId="0" borderId="0" xfId="0"/>
    <xf numFmtId="0" fontId="1" fillId="0" borderId="0" xfId="0" applyFont="1"/>
    <xf numFmtId="0" fontId="3" fillId="0" borderId="0" xfId="0" applyFont="1"/>
    <xf numFmtId="0" fontId="4" fillId="0" borderId="0" xfId="0" applyFont="1"/>
    <xf numFmtId="49" fontId="0" fillId="0" borderId="0" xfId="0" applyNumberFormat="1"/>
    <xf numFmtId="1" fontId="0" fillId="0" borderId="0" xfId="0" applyNumberFormat="1"/>
    <xf numFmtId="0" fontId="5" fillId="0" borderId="0" xfId="0" applyFont="1"/>
    <xf numFmtId="0" fontId="6" fillId="0" borderId="0" xfId="0" applyFont="1"/>
    <xf numFmtId="0" fontId="8" fillId="0" borderId="4" xfId="0" applyFont="1" applyBorder="1" applyAlignment="1" applyProtection="1">
      <alignment horizontal="left" vertical="center" wrapText="1"/>
      <protection locked="0"/>
    </xf>
    <xf numFmtId="0" fontId="9" fillId="0" borderId="0" xfId="0" applyFont="1" applyAlignment="1" applyProtection="1">
      <alignment horizontal="center" vertical="center" wrapText="1"/>
      <protection locked="0"/>
    </xf>
    <xf numFmtId="0" fontId="8" fillId="0" borderId="0" xfId="0" applyFont="1" applyAlignment="1">
      <alignment horizontal="center" vertical="center" wrapText="1"/>
    </xf>
    <xf numFmtId="0" fontId="8" fillId="0" borderId="4" xfId="0" applyFont="1" applyBorder="1" applyAlignment="1" applyProtection="1">
      <alignment horizontal="right" vertical="center" wrapText="1"/>
      <protection locked="0"/>
    </xf>
    <xf numFmtId="0" fontId="8" fillId="0" borderId="4" xfId="0" applyFont="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horizontal="right" vertical="center" wrapText="1"/>
      <protection locked="0"/>
    </xf>
    <xf numFmtId="0" fontId="8" fillId="0" borderId="0" xfId="0" applyFont="1" applyAlignment="1" applyProtection="1">
      <alignment horizontal="center" vertical="center" wrapText="1"/>
      <protection locked="0"/>
    </xf>
    <xf numFmtId="0" fontId="2" fillId="2" borderId="7" xfId="0" applyFont="1" applyFill="1" applyBorder="1"/>
    <xf numFmtId="0" fontId="0" fillId="0" borderId="7" xfId="0"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center"/>
    </xf>
    <xf numFmtId="0" fontId="8" fillId="0" borderId="0" xfId="0" applyFont="1" applyAlignment="1" applyProtection="1">
      <alignment vertical="center" wrapText="1"/>
      <protection locked="0"/>
    </xf>
    <xf numFmtId="0" fontId="0" fillId="0" borderId="0" xfId="0" applyAlignment="1">
      <alignment horizontal="right"/>
    </xf>
    <xf numFmtId="0" fontId="8" fillId="3" borderId="0" xfId="0" applyFont="1" applyFill="1" applyAlignment="1" applyProtection="1">
      <alignment vertical="center" wrapText="1"/>
      <protection locked="0"/>
    </xf>
    <xf numFmtId="0" fontId="8" fillId="3" borderId="0" xfId="0" applyFont="1" applyFill="1" applyAlignment="1" applyProtection="1">
      <alignment horizontal="left" vertical="center" wrapText="1"/>
      <protection locked="0"/>
    </xf>
    <xf numFmtId="0" fontId="8" fillId="3" borderId="4" xfId="0" applyFont="1" applyFill="1" applyBorder="1" applyAlignment="1" applyProtection="1">
      <alignment horizontal="right" vertical="center" wrapText="1"/>
      <protection locked="0"/>
    </xf>
    <xf numFmtId="0" fontId="8" fillId="3" borderId="0" xfId="0" applyFont="1" applyFill="1" applyAlignment="1" applyProtection="1">
      <alignment horizontal="right" vertical="center" wrapText="1"/>
      <protection locked="0"/>
    </xf>
    <xf numFmtId="0" fontId="11" fillId="0" borderId="0" xfId="0" applyFont="1"/>
    <xf numFmtId="0" fontId="2" fillId="0" borderId="10" xfId="0" applyFont="1" applyBorder="1" applyAlignment="1">
      <alignment horizontal="center" vertical="center" wrapText="1"/>
    </xf>
    <xf numFmtId="0" fontId="0" fillId="3" borderId="0" xfId="0" applyFill="1"/>
    <xf numFmtId="2" fontId="8" fillId="0" borderId="4" xfId="0" applyNumberFormat="1" applyFont="1" applyBorder="1" applyAlignment="1" applyProtection="1">
      <alignment horizontal="right" vertical="center" wrapText="1"/>
      <protection locked="0"/>
    </xf>
    <xf numFmtId="2" fontId="8" fillId="0" borderId="0" xfId="0" applyNumberFormat="1" applyFont="1" applyAlignment="1" applyProtection="1">
      <alignment horizontal="right" vertical="center" wrapText="1"/>
      <protection locked="0"/>
    </xf>
    <xf numFmtId="0" fontId="0" fillId="0" borderId="11" xfId="0" applyBorder="1"/>
    <xf numFmtId="0" fontId="13" fillId="0" borderId="0" xfId="0" applyFont="1"/>
    <xf numFmtId="0" fontId="1" fillId="0" borderId="0" xfId="0" applyFont="1" applyProtection="1">
      <protection hidden="1"/>
    </xf>
    <xf numFmtId="0" fontId="12" fillId="0" borderId="0" xfId="0" applyFont="1" applyProtection="1">
      <protection hidden="1"/>
    </xf>
    <xf numFmtId="0" fontId="2" fillId="0" borderId="12" xfId="0" applyFont="1" applyBorder="1"/>
    <xf numFmtId="0" fontId="0" fillId="0" borderId="12" xfId="0" applyBorder="1"/>
    <xf numFmtId="0" fontId="0" fillId="0" borderId="12" xfId="0" applyBorder="1" applyAlignment="1">
      <alignment horizontal="right"/>
    </xf>
    <xf numFmtId="0" fontId="8" fillId="0" borderId="0" xfId="0" applyFont="1" applyAlignment="1" applyProtection="1">
      <alignment horizontal="center" vertical="center"/>
      <protection hidden="1"/>
    </xf>
    <xf numFmtId="0" fontId="9" fillId="4" borderId="13" xfId="0" applyFont="1" applyFill="1" applyBorder="1" applyProtection="1">
      <protection locked="0" hidden="1"/>
    </xf>
    <xf numFmtId="0" fontId="9" fillId="4" borderId="7" xfId="0" applyFont="1" applyFill="1" applyBorder="1" applyProtection="1">
      <protection locked="0" hidden="1"/>
    </xf>
    <xf numFmtId="0" fontId="8" fillId="0" borderId="0" xfId="0" applyFont="1" applyProtection="1">
      <protection locked="0" hidden="1"/>
    </xf>
    <xf numFmtId="0" fontId="0" fillId="3" borderId="0" xfId="0" applyFill="1" applyProtection="1">
      <protection locked="0" hidden="1"/>
    </xf>
    <xf numFmtId="0" fontId="8" fillId="0" borderId="4" xfId="0" applyFont="1" applyBorder="1" applyAlignment="1" applyProtection="1">
      <alignment horizontal="right" vertical="center" wrapText="1"/>
      <protection hidden="1"/>
    </xf>
    <xf numFmtId="0" fontId="8" fillId="0" borderId="0" xfId="0" applyFont="1" applyAlignment="1" applyProtection="1">
      <alignment horizontal="right" vertical="center" wrapText="1"/>
      <protection hidden="1"/>
    </xf>
    <xf numFmtId="0" fontId="0" fillId="0" borderId="0" xfId="0" applyAlignment="1" applyProtection="1">
      <alignment horizontal="center"/>
      <protection locked="0"/>
    </xf>
    <xf numFmtId="0" fontId="8" fillId="3" borderId="4" xfId="0" applyFont="1" applyFill="1" applyBorder="1" applyAlignment="1" applyProtection="1">
      <alignment horizontal="right" vertical="center" wrapText="1"/>
      <protection hidden="1"/>
    </xf>
    <xf numFmtId="0" fontId="8" fillId="3" borderId="0" xfId="0" applyFont="1" applyFill="1" applyAlignment="1" applyProtection="1">
      <alignment horizontal="right" vertical="center" wrapText="1"/>
      <protection hidden="1"/>
    </xf>
    <xf numFmtId="0" fontId="8" fillId="0" borderId="0" xfId="0" applyFont="1" applyAlignment="1" applyProtection="1">
      <alignment horizontal="right" vertical="center" wrapText="1"/>
      <protection locked="0" hidden="1"/>
    </xf>
    <xf numFmtId="0" fontId="10" fillId="0" borderId="3" xfId="0" applyFont="1" applyBorder="1" applyAlignment="1">
      <alignment horizontal="center" vertical="center" wrapText="1"/>
    </xf>
    <xf numFmtId="0" fontId="15" fillId="0" borderId="0" xfId="0" applyFont="1" applyAlignment="1" applyProtection="1">
      <alignment vertical="center" wrapText="1"/>
      <protection hidden="1"/>
    </xf>
    <xf numFmtId="0" fontId="18" fillId="0" borderId="0" xfId="1" applyFont="1" applyBorder="1" applyAlignment="1" applyProtection="1">
      <alignment vertical="center" wrapText="1"/>
      <protection hidden="1"/>
    </xf>
    <xf numFmtId="0" fontId="2" fillId="0" borderId="0" xfId="0" applyFont="1"/>
    <xf numFmtId="0" fontId="10" fillId="0" borderId="10" xfId="0" applyFont="1" applyBorder="1" applyAlignment="1">
      <alignment horizontal="center" vertical="center" wrapText="1"/>
    </xf>
    <xf numFmtId="0" fontId="0" fillId="0" borderId="0" xfId="0" applyProtection="1">
      <protection hidden="1"/>
    </xf>
    <xf numFmtId="0" fontId="17" fillId="0" borderId="0" xfId="1" applyFont="1" applyBorder="1" applyAlignment="1" applyProtection="1">
      <protection hidden="1"/>
    </xf>
    <xf numFmtId="0" fontId="10" fillId="0" borderId="2" xfId="0" applyFont="1" applyBorder="1" applyAlignment="1">
      <alignment horizontal="center" vertical="center" wrapText="1"/>
    </xf>
    <xf numFmtId="0" fontId="0" fillId="0" borderId="0" xfId="0" applyProtection="1">
      <protection locked="0"/>
    </xf>
    <xf numFmtId="0" fontId="5" fillId="0" borderId="0" xfId="0" applyFont="1" applyProtection="1">
      <protection hidden="1"/>
    </xf>
    <xf numFmtId="0" fontId="14" fillId="3" borderId="0" xfId="0" applyFont="1" applyFill="1" applyAlignment="1">
      <alignment horizontal="center" vertical="center" wrapText="1"/>
    </xf>
    <xf numFmtId="0" fontId="0" fillId="0" borderId="0" xfId="0" applyAlignment="1" applyProtection="1">
      <alignment horizontal="center"/>
      <protection hidden="1"/>
    </xf>
    <xf numFmtId="0" fontId="12" fillId="0" borderId="0" xfId="0" applyFont="1" applyAlignment="1" applyProtection="1">
      <alignment horizontal="center"/>
      <protection hidden="1"/>
    </xf>
    <xf numFmtId="0" fontId="17" fillId="0" borderId="0" xfId="1" applyFont="1" applyFill="1" applyBorder="1" applyAlignment="1" applyProtection="1">
      <protection hidden="1"/>
    </xf>
    <xf numFmtId="0" fontId="0" fillId="5" borderId="0" xfId="0" applyFill="1" applyAlignment="1" applyProtection="1">
      <alignment horizontal="center"/>
      <protection hidden="1"/>
    </xf>
    <xf numFmtId="0" fontId="21" fillId="0" borderId="14" xfId="0" applyFont="1" applyBorder="1"/>
    <xf numFmtId="0" fontId="23" fillId="0" borderId="15" xfId="0" applyFont="1" applyBorder="1" applyProtection="1">
      <protection hidden="1"/>
    </xf>
    <xf numFmtId="0" fontId="0" fillId="0" borderId="0" xfId="0" applyAlignment="1" applyProtection="1">
      <alignment horizontal="center"/>
      <protection hidden="1"/>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22" fillId="0" borderId="0" xfId="0" applyFont="1" applyAlignment="1">
      <alignment horizontal="left"/>
    </xf>
    <xf numFmtId="0" fontId="2" fillId="0" borderId="1" xfId="0" applyFont="1" applyBorder="1" applyAlignment="1">
      <alignment horizontal="center" vertical="center" wrapText="1"/>
    </xf>
    <xf numFmtId="0" fontId="5" fillId="0" borderId="0" xfId="0" applyFont="1" applyAlignment="1" applyProtection="1">
      <alignment horizontal="center"/>
      <protection hidden="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8" xfId="0" applyBorder="1" applyAlignment="1" applyProtection="1">
      <alignment horizontal="center"/>
      <protection locked="0"/>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1" fillId="6" borderId="14" xfId="0" applyFont="1" applyFill="1" applyBorder="1" applyAlignment="1">
      <alignment horizontal="center"/>
    </xf>
    <xf numFmtId="0" fontId="15" fillId="0" borderId="0" xfId="0" applyFont="1" applyAlignment="1" applyProtection="1">
      <alignment horizontal="center" vertical="center" wrapText="1"/>
      <protection hidden="1"/>
    </xf>
  </cellXfs>
  <cellStyles count="2">
    <cellStyle name="Hipervínculo" xfId="1" builtinId="8"/>
    <cellStyle name="Normal" xfId="0" builtinId="0"/>
  </cellStyles>
  <dxfs count="9">
    <dxf>
      <font>
        <color rgb="FF9C0006"/>
      </font>
      <fill>
        <patternFill>
          <bgColor rgb="FFFFC7CE"/>
        </patternFill>
      </fill>
    </dxf>
    <dxf>
      <font>
        <b/>
        <i val="0"/>
        <color theme="0"/>
      </font>
      <fill>
        <patternFill>
          <bgColor rgb="FFFF0000"/>
        </patternFill>
      </fill>
    </dxf>
    <dxf>
      <font>
        <b/>
        <i val="0"/>
        <color theme="0"/>
      </font>
      <fill>
        <patternFill>
          <bgColor rgb="FFFF0000"/>
        </patternFill>
      </fill>
      <border>
        <left style="thin">
          <color auto="1"/>
        </left>
        <right style="thin">
          <color auto="1"/>
        </right>
        <top style="thin">
          <color auto="1"/>
        </top>
        <bottom style="thin">
          <color auto="1"/>
        </bottom>
      </border>
    </dxf>
    <dxf>
      <font>
        <b/>
        <i val="0"/>
        <color theme="0"/>
      </font>
      <fill>
        <patternFill>
          <bgColor rgb="FFFF0000"/>
        </patternFill>
      </fill>
      <border>
        <left style="thin">
          <color auto="1"/>
        </left>
        <right style="thin">
          <color auto="1"/>
        </right>
        <top style="thin">
          <color auto="1"/>
        </top>
        <bottom style="thin">
          <color auto="1"/>
        </bottom>
      </border>
    </dxf>
    <dxf>
      <font>
        <b/>
        <i val="0"/>
      </font>
      <fill>
        <patternFill>
          <bgColor rgb="FFFF0000"/>
        </patternFill>
      </fill>
    </dxf>
    <dxf>
      <font>
        <color rgb="FF9C0006"/>
      </font>
      <fill>
        <patternFill>
          <bgColor rgb="FFFFC7CE"/>
        </patternFill>
      </fill>
    </dxf>
    <dxf>
      <font>
        <b/>
        <i val="0"/>
      </font>
      <fill>
        <patternFill>
          <bgColor rgb="FFFF0000"/>
        </patternFill>
      </fill>
    </dxf>
    <dxf>
      <font>
        <b/>
        <i val="0"/>
        <color theme="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167216</xdr:colOff>
      <xdr:row>0</xdr:row>
      <xdr:rowOff>60326</xdr:rowOff>
    </xdr:from>
    <xdr:to>
      <xdr:col>0</xdr:col>
      <xdr:colOff>481965</xdr:colOff>
      <xdr:row>3</xdr:row>
      <xdr:rowOff>117688</xdr:rowOff>
    </xdr:to>
    <xdr:pic>
      <xdr:nvPicPr>
        <xdr:cNvPr id="3" name="2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216" y="60326"/>
          <a:ext cx="314749" cy="6161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549275</xdr:colOff>
      <xdr:row>0</xdr:row>
      <xdr:rowOff>118957</xdr:rowOff>
    </xdr:from>
    <xdr:to>
      <xdr:col>2</xdr:col>
      <xdr:colOff>129540</xdr:colOff>
      <xdr:row>3</xdr:row>
      <xdr:rowOff>141182</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549275" y="118957"/>
          <a:ext cx="2314998"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b="1" i="0" baseline="0"/>
            <a:t>Región de Murcia</a:t>
          </a:r>
        </a:p>
        <a:p>
          <a:r>
            <a:rPr lang="es-ES" sz="900" b="1" i="0" baseline="0"/>
            <a:t>  </a:t>
          </a:r>
        </a:p>
        <a:p>
          <a:r>
            <a:rPr lang="es-ES" sz="900" b="1" i="0" baseline="0"/>
            <a:t>Instituto de Turismo de la Región de Murcia</a:t>
          </a:r>
        </a:p>
      </xdr:txBody>
    </xdr:sp>
    <xdr:clientData/>
  </xdr:twoCellAnchor>
  <xdr:twoCellAnchor>
    <xdr:from>
      <xdr:col>5</xdr:col>
      <xdr:colOff>8468</xdr:colOff>
      <xdr:row>0</xdr:row>
      <xdr:rowOff>33867</xdr:rowOff>
    </xdr:from>
    <xdr:to>
      <xdr:col>10</xdr:col>
      <xdr:colOff>1439334</xdr:colOff>
      <xdr:row>4</xdr:row>
      <xdr:rowOff>135466</xdr:rowOff>
    </xdr:to>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5151968" y="33867"/>
          <a:ext cx="7177616" cy="863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 sz="1000" b="0" i="0" u="none" strike="noStrike">
              <a:solidFill>
                <a:srgbClr val="4F81BD"/>
              </a:solidFill>
              <a:latin typeface="Arial"/>
            </a:rPr>
            <a:t>Una vez cumplimentado este documento deberá enviarlo por correo electrónico a la dirección que figura más abajo. </a:t>
          </a:r>
        </a:p>
        <a:p>
          <a:pPr algn="l"/>
          <a:r>
            <a:rPr lang="es-ES" sz="1000" b="0" i="0" u="none" strike="noStrike" baseline="0">
              <a:solidFill>
                <a:srgbClr val="4F81BD"/>
              </a:solidFill>
              <a:latin typeface="Arial"/>
            </a:rPr>
            <a:t>No obstante, </a:t>
          </a:r>
          <a:r>
            <a:rPr lang="es-ES" sz="1000" b="0" i="0" u="sng" strike="noStrike" baseline="0">
              <a:solidFill>
                <a:srgbClr val="4F81BD"/>
              </a:solidFill>
              <a:latin typeface="Arial"/>
            </a:rPr>
            <a:t>la solicitud de clasificación junto con la documentación correspondiente deberá presentarla en los registros legalmente establecidos.</a:t>
          </a:r>
          <a:endParaRPr lang="es-ES" sz="1000" b="0" i="0" u="none" strike="noStrike" baseline="0">
            <a:solidFill>
              <a:srgbClr val="4F81BD"/>
            </a:solidFill>
            <a:latin typeface="Arial"/>
          </a:endParaRPr>
        </a:p>
        <a:p>
          <a:pPr algn="l"/>
          <a:r>
            <a:rPr lang="es-ES" b="0" i="0" u="none" strike="noStrike" baseline="0"/>
            <a:t>		</a:t>
          </a:r>
          <a:r>
            <a:rPr lang="es-ES" sz="1800" b="1" i="0" u="none" strike="noStrike" baseline="0">
              <a:solidFill>
                <a:srgbClr val="4F81BD"/>
              </a:solidFill>
              <a:latin typeface="Arial"/>
            </a:rPr>
            <a:t>empresasturismo@carm.es</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CU116"/>
  <sheetViews>
    <sheetView tabSelected="1" zoomScaleNormal="100" workbookViewId="0">
      <selection activeCell="F7" sqref="F7"/>
    </sheetView>
  </sheetViews>
  <sheetFormatPr baseColWidth="10" defaultRowHeight="15" x14ac:dyDescent="0.25"/>
  <cols>
    <col min="1" max="1" width="24.5703125" customWidth="1"/>
    <col min="2" max="2" width="18.28515625" customWidth="1"/>
    <col min="3" max="3" width="19.28515625" customWidth="1"/>
    <col min="4" max="4" width="8.85546875" customWidth="1"/>
    <col min="5" max="5" width="6" customWidth="1"/>
    <col min="6" max="7" width="28.42578125" customWidth="1"/>
    <col min="8" max="8" width="6.5703125" hidden="1" customWidth="1"/>
    <col min="9" max="9" width="29.42578125" customWidth="1"/>
    <col min="10" max="10" width="6.42578125" hidden="1" customWidth="1"/>
    <col min="11" max="11" width="23" customWidth="1"/>
    <col min="12" max="12" width="10.85546875" customWidth="1"/>
    <col min="13" max="13" width="23" customWidth="1"/>
    <col min="14" max="14" width="9.140625" bestFit="1" customWidth="1"/>
    <col min="15" max="15" width="12.7109375" customWidth="1"/>
    <col min="16" max="16" width="9.42578125" hidden="1" customWidth="1"/>
    <col min="17" max="17" width="12.7109375" customWidth="1"/>
    <col min="18" max="18" width="9.42578125" hidden="1" customWidth="1"/>
    <col min="19" max="19" width="12.7109375" customWidth="1"/>
    <col min="20" max="20" width="9.42578125" hidden="1" customWidth="1"/>
    <col min="21" max="21" width="12.7109375" customWidth="1"/>
    <col min="22" max="22" width="9.42578125" hidden="1" customWidth="1"/>
    <col min="23" max="23" width="9.42578125" customWidth="1"/>
    <col min="24" max="24" width="9.42578125" hidden="1" customWidth="1"/>
    <col min="25" max="25" width="9.42578125" customWidth="1"/>
    <col min="26" max="26" width="9.42578125" hidden="1" customWidth="1"/>
    <col min="27" max="27" width="9.42578125" customWidth="1"/>
    <col min="28" max="28" width="9.42578125" hidden="1" customWidth="1"/>
    <col min="29" max="29" width="9.42578125" customWidth="1"/>
    <col min="30" max="30" width="9.42578125" hidden="1" customWidth="1"/>
    <col min="31" max="31" width="9.42578125" customWidth="1"/>
    <col min="32" max="32" width="9.42578125" hidden="1" customWidth="1"/>
    <col min="33" max="33" width="12.7109375" customWidth="1"/>
    <col min="34" max="34" width="9.42578125" hidden="1" customWidth="1"/>
    <col min="35" max="35" width="12.7109375" customWidth="1"/>
    <col min="36" max="39" width="9.42578125" hidden="1" customWidth="1"/>
    <col min="40" max="40" width="10.5703125" customWidth="1"/>
    <col min="41" max="41" width="9.42578125" hidden="1" customWidth="1"/>
    <col min="42" max="42" width="11" hidden="1" customWidth="1"/>
    <col min="43" max="43" width="10.5703125" customWidth="1"/>
    <col min="44" max="44" width="10.85546875" customWidth="1"/>
    <col min="45" max="45" width="9.42578125" hidden="1" customWidth="1"/>
    <col min="46" max="46" width="9.85546875" hidden="1" customWidth="1"/>
    <col min="47" max="47" width="10.42578125" customWidth="1"/>
    <col min="48" max="48" width="10.85546875" customWidth="1"/>
    <col min="49" max="49" width="9.42578125" hidden="1" customWidth="1"/>
    <col min="50" max="50" width="9.85546875" hidden="1" customWidth="1"/>
    <col min="51" max="51" width="11.140625" customWidth="1"/>
    <col min="52" max="52" width="10.85546875" customWidth="1"/>
    <col min="53" max="53" width="9.42578125" hidden="1" customWidth="1"/>
    <col min="54" max="54" width="9.85546875" hidden="1" customWidth="1"/>
    <col min="55" max="56" width="10.5703125" customWidth="1"/>
    <col min="57" max="58" width="10.5703125" hidden="1" customWidth="1"/>
    <col min="59" max="60" width="10.5703125" customWidth="1"/>
    <col min="61" max="62" width="10.5703125" hidden="1" customWidth="1"/>
    <col min="63" max="64" width="10.5703125" customWidth="1"/>
    <col min="65" max="66" width="10.5703125" hidden="1" customWidth="1"/>
    <col min="67" max="68" width="10.5703125" customWidth="1"/>
    <col min="69" max="70" width="10.5703125" hidden="1" customWidth="1"/>
    <col min="71" max="72" width="10.5703125" customWidth="1"/>
    <col min="73" max="74" width="10.5703125" hidden="1" customWidth="1"/>
    <col min="75" max="75" width="10.5703125" customWidth="1"/>
    <col min="76" max="76" width="10.85546875" customWidth="1"/>
    <col min="77" max="77" width="9.140625" hidden="1" customWidth="1"/>
    <col min="78" max="78" width="10" hidden="1" customWidth="1"/>
    <col min="79" max="79" width="11.42578125" customWidth="1"/>
    <col min="80" max="80" width="9.42578125" customWidth="1"/>
    <col min="81" max="81" width="10.140625" customWidth="1"/>
    <col min="82" max="82" width="9.42578125" hidden="1" customWidth="1"/>
    <col min="83" max="83" width="10.42578125" hidden="1" customWidth="1"/>
    <col min="84" max="84" width="9.42578125" hidden="1" customWidth="1"/>
    <col min="85" max="85" width="15.85546875" hidden="1" customWidth="1"/>
    <col min="86" max="87" width="12.42578125" customWidth="1"/>
    <col min="88" max="88" width="14.7109375" customWidth="1"/>
    <col min="89" max="89" width="12.42578125" hidden="1" customWidth="1"/>
    <col min="90" max="90" width="14.7109375" customWidth="1"/>
    <col min="91" max="91" width="11.5703125" hidden="1" customWidth="1"/>
    <col min="92" max="92" width="14.7109375" customWidth="1"/>
    <col min="93" max="93" width="11.5703125" hidden="1" customWidth="1"/>
    <col min="94" max="94" width="14.7109375" customWidth="1"/>
    <col min="95" max="95" width="11.5703125" hidden="1" customWidth="1"/>
    <col min="96" max="96" width="14.7109375" customWidth="1"/>
    <col min="97" max="97" width="22.140625" customWidth="1"/>
    <col min="98" max="98" width="22.140625" hidden="1" customWidth="1"/>
    <col min="99" max="99" width="69.140625" bestFit="1" customWidth="1"/>
  </cols>
  <sheetData>
    <row r="5" spans="1:98" ht="18.75" x14ac:dyDescent="0.3">
      <c r="A5" s="2" t="s">
        <v>1947</v>
      </c>
      <c r="B5" s="2"/>
      <c r="L5" s="71" t="s">
        <v>1905</v>
      </c>
      <c r="M5" s="71"/>
    </row>
    <row r="6" spans="1:98" ht="18" customHeight="1" thickBot="1" x14ac:dyDescent="0.3">
      <c r="C6" s="21"/>
      <c r="F6" s="37" t="s">
        <v>1946</v>
      </c>
      <c r="G6" s="38"/>
      <c r="H6" s="38"/>
      <c r="I6" s="39"/>
      <c r="L6" s="67" t="str">
        <f>IF(AND(B16="",F16&lt;&gt;""),"* Debe disponer de número de póliza de Seguro de Responsabilidad Civl conforme Decreto 18/2020","*")</f>
        <v>*</v>
      </c>
      <c r="CP6" s="56"/>
      <c r="CQ6" s="56"/>
      <c r="CR6" s="56"/>
      <c r="CS6" s="56"/>
      <c r="CT6" s="56"/>
    </row>
    <row r="7" spans="1:98" ht="18" customHeight="1" thickTop="1" x14ac:dyDescent="0.25">
      <c r="A7" s="34" t="s">
        <v>2075</v>
      </c>
      <c r="B7" s="34"/>
      <c r="C7" s="21"/>
      <c r="F7" s="41" t="s">
        <v>1904</v>
      </c>
      <c r="G7" s="33" t="s">
        <v>1975</v>
      </c>
      <c r="L7" s="67" t="str">
        <f>IF($AX$105&gt;0,"* Existen dormitorios que no cumplen superficies mínimas","*")</f>
        <v>*</v>
      </c>
      <c r="CP7" s="68" t="str">
        <f>IF(L7&lt;&gt;"*","REVISE INCIDENCIAS","")</f>
        <v/>
      </c>
      <c r="CQ7" s="68"/>
      <c r="CR7" s="68"/>
      <c r="CS7" s="68"/>
      <c r="CT7" s="62"/>
    </row>
    <row r="8" spans="1:98" ht="18" customHeight="1" x14ac:dyDescent="0.25">
      <c r="A8" s="34" t="s">
        <v>2076</v>
      </c>
      <c r="B8" s="34"/>
      <c r="C8" s="21"/>
      <c r="F8" s="42" t="s">
        <v>1904</v>
      </c>
      <c r="G8" s="33" t="s">
        <v>1938</v>
      </c>
      <c r="L8" s="67" t="str">
        <f>IF($CE$105&gt;0,"* Existen salones que no cumplen superficies mínimas","*")</f>
        <v>*</v>
      </c>
      <c r="CP8" s="68" t="str">
        <f>IF(L8&lt;&gt;"*","REVISE INCIDENCIAS","")</f>
        <v/>
      </c>
      <c r="CQ8" s="68"/>
      <c r="CR8" s="68"/>
      <c r="CS8" s="68"/>
      <c r="CT8" s="62"/>
    </row>
    <row r="9" spans="1:98" ht="18" customHeight="1" x14ac:dyDescent="0.25">
      <c r="B9" s="2"/>
      <c r="C9" s="2"/>
      <c r="F9" s="42" t="s">
        <v>1904</v>
      </c>
      <c r="G9" s="33" t="s">
        <v>1974</v>
      </c>
      <c r="L9" s="67" t="str">
        <f>IF(SUM(CM102,CQ102)&gt;0,"* No se disponen de servicios necesarios para la categoría","*")</f>
        <v>*</v>
      </c>
      <c r="CP9" s="68" t="str">
        <f>IF(L9&lt;&gt;"*","REVISE INCIDENCIAS","")</f>
        <v/>
      </c>
      <c r="CQ9" s="68"/>
      <c r="CR9" s="68"/>
      <c r="CS9" s="68"/>
      <c r="CT9" s="62"/>
    </row>
    <row r="10" spans="1:98" ht="18" customHeight="1" x14ac:dyDescent="0.25">
      <c r="B10" s="2"/>
      <c r="C10" s="2"/>
      <c r="F10" s="42" t="s">
        <v>1904</v>
      </c>
      <c r="G10" s="33" t="s">
        <v>1990</v>
      </c>
      <c r="L10" s="67" t="str">
        <f>IF(E107="No cumple","* No se cumple el ratio mínimo necesario de casas adaptadas","*")</f>
        <v>*</v>
      </c>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P10" s="68" t="str">
        <f>IF(L10&lt;&gt;"*","REVISE INCIDENCIAS","")</f>
        <v/>
      </c>
      <c r="CQ10" s="68"/>
      <c r="CR10" s="68"/>
      <c r="CS10" s="68"/>
      <c r="CT10" s="65" t="str">
        <f>IF(OR(CT18="NO CLASIFICABLE",CT19="NO CLASIFICABLE"),"NO CLASIFICABLE","")</f>
        <v/>
      </c>
    </row>
    <row r="11" spans="1:98" ht="18" customHeight="1" x14ac:dyDescent="0.25">
      <c r="B11" s="34"/>
      <c r="C11" s="2"/>
      <c r="F11" s="42" t="s">
        <v>1904</v>
      </c>
      <c r="G11" s="33" t="s">
        <v>1971</v>
      </c>
      <c r="L11" s="67" t="str">
        <f>IF(OR(B109&lt;&gt;F109,B109&lt;&gt;G109,B109&lt;&gt;L109,B109&lt;&gt;N109,B109&lt;&gt;I109),"* Existen discrepancias o faltan datos de situación de las casas","*")</f>
        <v>*</v>
      </c>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P11" s="68" t="str">
        <f>IF(L11&lt;&gt;"*","REVISE INCIDENCIAS","")</f>
        <v/>
      </c>
      <c r="CQ11" s="68"/>
      <c r="CR11" s="68"/>
      <c r="CS11" s="68"/>
      <c r="CT11" s="62"/>
    </row>
    <row r="12" spans="1:98" ht="18" customHeight="1" x14ac:dyDescent="0.25">
      <c r="B12" s="34"/>
      <c r="C12" s="2"/>
      <c r="F12" s="42" t="s">
        <v>1904</v>
      </c>
      <c r="G12" s="33" t="s">
        <v>1973</v>
      </c>
      <c r="H12" s="52"/>
      <c r="I12" s="52"/>
      <c r="L12" s="67" t="str">
        <f>IF(CU102&gt;0,"* Es obligatorio para su clasificación rellenar TIPO y CATEGORÍA de casa rural","*")</f>
        <v>*</v>
      </c>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row>
    <row r="13" spans="1:98" ht="18" customHeight="1" x14ac:dyDescent="0.25">
      <c r="C13" s="2"/>
      <c r="F13" s="42" t="s">
        <v>1904</v>
      </c>
      <c r="G13" s="33" t="s">
        <v>1972</v>
      </c>
      <c r="H13" s="53"/>
      <c r="I13" s="53"/>
      <c r="L13" s="73" t="str">
        <f>IF(OR(L6&lt;&gt;"*",L7&lt;&gt;"*",L8&lt;&gt;"*",L9&lt;&gt;"*",L10&lt;&gt;"*",L11&lt;&gt;"*",L12&lt;&gt;"*"),"* No se cumple alguno de los requisitos obligatorios para ser casa rural.","")</f>
        <v/>
      </c>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63"/>
    </row>
    <row r="14" spans="1:98" ht="33" customHeight="1" x14ac:dyDescent="0.25">
      <c r="B14" s="2"/>
      <c r="C14" s="2"/>
      <c r="F14" s="88" t="str">
        <f>IF(OR(F7="NO",F8="NO",F9="NO",F10="NO",F11="NO",F12="NO",F13="NO"),"AVISO! NO SE PUEDE CLASIFICAR COMO CASA RURAL POR NO CUMPLIR REQUISITOS MÍNIMOS OBLIGATORIOS!","")</f>
        <v/>
      </c>
      <c r="G14" s="88"/>
      <c r="H14" s="88"/>
      <c r="I14" s="88"/>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64"/>
    </row>
    <row r="15" spans="1:98" ht="18" customHeight="1" thickBot="1" x14ac:dyDescent="0.3">
      <c r="B15" s="60" t="str">
        <f>IF($B$16="","* Introduzca número de póliza SRC OBLIGATORIO","* Introduzca número de póliza SRC OBLIGATORIO")</f>
        <v>* Introduzca número de póliza SRC OBLIGATORIO</v>
      </c>
      <c r="C15" s="2"/>
      <c r="F15" s="60" t="str">
        <f>IF($F$16="","* Introduzca el nombre del titular para el establecimiento OBLIGATORIO","* Introduzca el nombre del titular para el establecimiento OBLIGATORIO")</f>
        <v>* Introduzca el nombre del titular para el establecimiento OBLIGATORIO</v>
      </c>
      <c r="K15" s="28"/>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row>
    <row r="16" spans="1:98" ht="18" customHeight="1" thickBot="1" x14ac:dyDescent="0.3">
      <c r="A16" s="23" t="s">
        <v>1995</v>
      </c>
      <c r="B16" s="69"/>
      <c r="C16" s="70"/>
      <c r="D16" s="3"/>
      <c r="E16" s="23" t="s">
        <v>1983</v>
      </c>
      <c r="F16" s="69"/>
      <c r="G16" s="80"/>
      <c r="H16" s="80"/>
      <c r="I16" s="80"/>
      <c r="J16" s="80"/>
      <c r="K16" s="80"/>
      <c r="L16" s="70"/>
      <c r="M16" s="23"/>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47"/>
      <c r="CI16" s="47"/>
      <c r="CJ16" s="47"/>
      <c r="CK16" s="47"/>
    </row>
    <row r="17" spans="1:99" ht="20.25" customHeight="1" thickBot="1" x14ac:dyDescent="0.4">
      <c r="B17" s="34"/>
      <c r="C17" s="34"/>
      <c r="F17" s="1"/>
      <c r="N17" s="1"/>
      <c r="O17" s="87" t="s">
        <v>2064</v>
      </c>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66"/>
      <c r="CC17" s="66"/>
      <c r="CD17" s="66"/>
      <c r="CE17" s="66"/>
      <c r="CF17" s="66"/>
      <c r="CG17" s="66"/>
      <c r="CH17" s="66"/>
      <c r="CI17" s="66"/>
      <c r="CJ17" s="87" t="s">
        <v>2063</v>
      </c>
      <c r="CK17" s="87"/>
      <c r="CL17" s="87"/>
      <c r="CM17" s="87"/>
      <c r="CN17" s="87"/>
      <c r="CO17" s="87"/>
      <c r="CP17" s="87"/>
      <c r="CQ17" s="87"/>
      <c r="CR17" s="87"/>
      <c r="CS17" s="87"/>
    </row>
    <row r="18" spans="1:99" ht="23.25" customHeight="1" thickBot="1" x14ac:dyDescent="0.3">
      <c r="B18" s="81" t="s">
        <v>2059</v>
      </c>
      <c r="C18" s="82"/>
      <c r="D18" s="81" t="s">
        <v>2058</v>
      </c>
      <c r="E18" s="86"/>
      <c r="F18" s="86"/>
      <c r="G18" s="86"/>
      <c r="H18" s="86"/>
      <c r="I18" s="86"/>
      <c r="J18" s="86"/>
      <c r="K18" s="82"/>
      <c r="L18" s="78" t="s">
        <v>1988</v>
      </c>
      <c r="M18" s="78" t="s">
        <v>2077</v>
      </c>
      <c r="N18" s="78" t="s">
        <v>1989</v>
      </c>
      <c r="O18" s="29" t="s">
        <v>1959</v>
      </c>
      <c r="P18" s="55" t="s">
        <v>1965</v>
      </c>
      <c r="Q18" s="29" t="s">
        <v>1960</v>
      </c>
      <c r="R18" s="55" t="s">
        <v>1965</v>
      </c>
      <c r="S18" s="29" t="s">
        <v>1961</v>
      </c>
      <c r="T18" s="55" t="s">
        <v>1965</v>
      </c>
      <c r="U18" s="29" t="s">
        <v>1962</v>
      </c>
      <c r="V18" s="55" t="s">
        <v>1965</v>
      </c>
      <c r="W18" s="29" t="s">
        <v>1963</v>
      </c>
      <c r="X18" s="55" t="s">
        <v>1965</v>
      </c>
      <c r="Y18" s="29" t="s">
        <v>2070</v>
      </c>
      <c r="Z18" s="55" t="s">
        <v>1965</v>
      </c>
      <c r="AA18" s="29" t="s">
        <v>2071</v>
      </c>
      <c r="AB18" s="55" t="s">
        <v>1965</v>
      </c>
      <c r="AC18" s="29" t="s">
        <v>2072</v>
      </c>
      <c r="AD18" s="55" t="s">
        <v>1965</v>
      </c>
      <c r="AE18" s="29" t="s">
        <v>2073</v>
      </c>
      <c r="AF18" s="55" t="s">
        <v>1965</v>
      </c>
      <c r="AG18" s="29" t="s">
        <v>2074</v>
      </c>
      <c r="AH18" s="55" t="s">
        <v>1965</v>
      </c>
      <c r="AI18" s="29" t="s">
        <v>1930</v>
      </c>
      <c r="AJ18" s="55" t="s">
        <v>1955</v>
      </c>
      <c r="AK18" s="55" t="s">
        <v>1954</v>
      </c>
      <c r="AL18" s="55" t="s">
        <v>1931</v>
      </c>
      <c r="AM18" s="55" t="s">
        <v>1935</v>
      </c>
      <c r="AN18" s="83" t="s">
        <v>1906</v>
      </c>
      <c r="AO18" s="84"/>
      <c r="AP18" s="84"/>
      <c r="AQ18" s="85"/>
      <c r="AR18" s="83" t="s">
        <v>1907</v>
      </c>
      <c r="AS18" s="84"/>
      <c r="AT18" s="84"/>
      <c r="AU18" s="85"/>
      <c r="AV18" s="83" t="s">
        <v>1908</v>
      </c>
      <c r="AW18" s="84"/>
      <c r="AX18" s="84"/>
      <c r="AY18" s="85"/>
      <c r="AZ18" s="83" t="s">
        <v>1909</v>
      </c>
      <c r="BA18" s="84"/>
      <c r="BB18" s="84"/>
      <c r="BC18" s="85"/>
      <c r="BD18" s="72" t="s">
        <v>1910</v>
      </c>
      <c r="BE18" s="72"/>
      <c r="BF18" s="72"/>
      <c r="BG18" s="72"/>
      <c r="BH18" s="72" t="s">
        <v>1967</v>
      </c>
      <c r="BI18" s="72"/>
      <c r="BJ18" s="72"/>
      <c r="BK18" s="72"/>
      <c r="BL18" s="72" t="s">
        <v>1968</v>
      </c>
      <c r="BM18" s="72"/>
      <c r="BN18" s="72"/>
      <c r="BO18" s="72"/>
      <c r="BP18" s="72" t="s">
        <v>2067</v>
      </c>
      <c r="BQ18" s="72"/>
      <c r="BR18" s="72"/>
      <c r="BS18" s="72"/>
      <c r="BT18" s="72" t="s">
        <v>2068</v>
      </c>
      <c r="BU18" s="72"/>
      <c r="BV18" s="72"/>
      <c r="BW18" s="72"/>
      <c r="BX18" s="72" t="s">
        <v>2069</v>
      </c>
      <c r="BY18" s="72"/>
      <c r="BZ18" s="72"/>
      <c r="CA18" s="72"/>
      <c r="CB18" s="76" t="s">
        <v>1993</v>
      </c>
      <c r="CC18" s="29" t="s">
        <v>2062</v>
      </c>
      <c r="CD18" s="29" t="s">
        <v>1923</v>
      </c>
      <c r="CE18" s="29" t="s">
        <v>1976</v>
      </c>
      <c r="CF18" s="19" t="s">
        <v>1969</v>
      </c>
      <c r="CG18" s="76" t="s">
        <v>1928</v>
      </c>
      <c r="CH18" s="76" t="s">
        <v>1970</v>
      </c>
      <c r="CI18" s="58" t="s">
        <v>1917</v>
      </c>
      <c r="CJ18" s="76" t="s">
        <v>1977</v>
      </c>
      <c r="CK18" s="78" t="s">
        <v>1920</v>
      </c>
      <c r="CL18" s="76" t="s">
        <v>1979</v>
      </c>
      <c r="CM18" s="78" t="s">
        <v>1920</v>
      </c>
      <c r="CN18" s="76" t="s">
        <v>1980</v>
      </c>
      <c r="CO18" s="78" t="s">
        <v>1920</v>
      </c>
      <c r="CP18" s="74" t="s">
        <v>1978</v>
      </c>
      <c r="CQ18" s="78" t="s">
        <v>1920</v>
      </c>
      <c r="CR18" s="74" t="s">
        <v>1966</v>
      </c>
      <c r="CS18" s="74" t="s">
        <v>1982</v>
      </c>
      <c r="CT18" s="61" t="str">
        <f>IF(F14&lt;&gt;"","NO CLASIFICABLE","")</f>
        <v/>
      </c>
    </row>
    <row r="19" spans="1:99" ht="29.25" customHeight="1" thickBot="1" x14ac:dyDescent="0.3">
      <c r="A19" s="18" t="s">
        <v>1984</v>
      </c>
      <c r="B19" s="18" t="s">
        <v>2078</v>
      </c>
      <c r="C19" s="18" t="s">
        <v>2060</v>
      </c>
      <c r="D19" s="81" t="s">
        <v>2061</v>
      </c>
      <c r="E19" s="82"/>
      <c r="F19" s="18" t="s">
        <v>1985</v>
      </c>
      <c r="G19" s="18" t="s">
        <v>1986</v>
      </c>
      <c r="H19" s="18"/>
      <c r="I19" s="18" t="s">
        <v>1987</v>
      </c>
      <c r="J19" s="18"/>
      <c r="K19" s="18" t="s">
        <v>1950</v>
      </c>
      <c r="L19" s="79"/>
      <c r="M19" s="79"/>
      <c r="N19" s="79"/>
      <c r="O19" s="20" t="s">
        <v>1912</v>
      </c>
      <c r="P19" s="51" t="s">
        <v>1964</v>
      </c>
      <c r="Q19" s="20" t="s">
        <v>1912</v>
      </c>
      <c r="R19" s="51" t="s">
        <v>1964</v>
      </c>
      <c r="S19" s="20" t="s">
        <v>1912</v>
      </c>
      <c r="T19" s="51" t="s">
        <v>1964</v>
      </c>
      <c r="U19" s="20" t="s">
        <v>1912</v>
      </c>
      <c r="V19" s="51" t="s">
        <v>1964</v>
      </c>
      <c r="W19" s="20" t="s">
        <v>1912</v>
      </c>
      <c r="X19" s="51" t="s">
        <v>1964</v>
      </c>
      <c r="Y19" s="20" t="s">
        <v>1912</v>
      </c>
      <c r="Z19" s="51" t="s">
        <v>1964</v>
      </c>
      <c r="AA19" s="20" t="s">
        <v>1912</v>
      </c>
      <c r="AB19" s="51" t="s">
        <v>1964</v>
      </c>
      <c r="AC19" s="20" t="s">
        <v>1912</v>
      </c>
      <c r="AD19" s="51" t="s">
        <v>1964</v>
      </c>
      <c r="AE19" s="20" t="s">
        <v>1912</v>
      </c>
      <c r="AF19" s="51" t="s">
        <v>1964</v>
      </c>
      <c r="AG19" s="20" t="s">
        <v>1912</v>
      </c>
      <c r="AH19" s="51" t="s">
        <v>1964</v>
      </c>
      <c r="AI19" s="20" t="s">
        <v>1956</v>
      </c>
      <c r="AJ19" s="51" t="s">
        <v>1932</v>
      </c>
      <c r="AK19" s="51" t="s">
        <v>1958</v>
      </c>
      <c r="AL19" s="51" t="s">
        <v>1957</v>
      </c>
      <c r="AM19" s="51" t="s">
        <v>1936</v>
      </c>
      <c r="AN19" s="18" t="s">
        <v>1911</v>
      </c>
      <c r="AO19" s="18" t="s">
        <v>1921</v>
      </c>
      <c r="AP19" s="18" t="s">
        <v>1920</v>
      </c>
      <c r="AQ19" s="18" t="s">
        <v>1912</v>
      </c>
      <c r="AR19" s="18" t="s">
        <v>1911</v>
      </c>
      <c r="AS19" s="18" t="s">
        <v>1921</v>
      </c>
      <c r="AT19" s="18" t="s">
        <v>1920</v>
      </c>
      <c r="AU19" s="18" t="s">
        <v>1912</v>
      </c>
      <c r="AV19" s="18" t="s">
        <v>1911</v>
      </c>
      <c r="AW19" s="18" t="s">
        <v>1921</v>
      </c>
      <c r="AX19" s="18" t="s">
        <v>1920</v>
      </c>
      <c r="AY19" s="18" t="s">
        <v>1912</v>
      </c>
      <c r="AZ19" s="18" t="s">
        <v>1911</v>
      </c>
      <c r="BA19" s="18" t="s">
        <v>1921</v>
      </c>
      <c r="BB19" s="18" t="s">
        <v>1920</v>
      </c>
      <c r="BC19" s="18" t="s">
        <v>1912</v>
      </c>
      <c r="BD19" s="18" t="s">
        <v>1911</v>
      </c>
      <c r="BE19" s="18" t="s">
        <v>1921</v>
      </c>
      <c r="BF19" s="18" t="s">
        <v>1920</v>
      </c>
      <c r="BG19" s="18" t="s">
        <v>1912</v>
      </c>
      <c r="BH19" s="18" t="s">
        <v>1911</v>
      </c>
      <c r="BI19" s="18" t="s">
        <v>1921</v>
      </c>
      <c r="BJ19" s="18" t="s">
        <v>1920</v>
      </c>
      <c r="BK19" s="18" t="s">
        <v>1912</v>
      </c>
      <c r="BL19" s="18" t="s">
        <v>1911</v>
      </c>
      <c r="BM19" s="18" t="s">
        <v>1921</v>
      </c>
      <c r="BN19" s="18" t="s">
        <v>1920</v>
      </c>
      <c r="BO19" s="18" t="s">
        <v>1912</v>
      </c>
      <c r="BP19" s="18" t="s">
        <v>1911</v>
      </c>
      <c r="BQ19" s="18" t="s">
        <v>1921</v>
      </c>
      <c r="BR19" s="18" t="s">
        <v>1920</v>
      </c>
      <c r="BS19" s="18" t="s">
        <v>1912</v>
      </c>
      <c r="BT19" s="18" t="s">
        <v>1911</v>
      </c>
      <c r="BU19" s="18" t="s">
        <v>1921</v>
      </c>
      <c r="BV19" s="18" t="s">
        <v>1920</v>
      </c>
      <c r="BW19" s="18" t="s">
        <v>1912</v>
      </c>
      <c r="BX19" s="18" t="s">
        <v>1911</v>
      </c>
      <c r="BY19" s="18" t="s">
        <v>1921</v>
      </c>
      <c r="BZ19" s="18" t="s">
        <v>1920</v>
      </c>
      <c r="CA19" s="18" t="s">
        <v>1912</v>
      </c>
      <c r="CB19" s="77"/>
      <c r="CC19" s="20" t="s">
        <v>1912</v>
      </c>
      <c r="CD19" s="20" t="s">
        <v>1919</v>
      </c>
      <c r="CE19" s="20" t="s">
        <v>1920</v>
      </c>
      <c r="CF19" s="20" t="s">
        <v>1924</v>
      </c>
      <c r="CG19" s="77"/>
      <c r="CH19" s="77"/>
      <c r="CI19" s="51" t="s">
        <v>1992</v>
      </c>
      <c r="CJ19" s="77"/>
      <c r="CK19" s="79"/>
      <c r="CL19" s="77"/>
      <c r="CM19" s="79"/>
      <c r="CN19" s="77"/>
      <c r="CO19" s="79"/>
      <c r="CP19" s="75"/>
      <c r="CQ19" s="79"/>
      <c r="CR19" s="75"/>
      <c r="CS19" s="75"/>
      <c r="CT19" s="61" t="str">
        <f>IF(COUNTIF(CS20:CS100,"NO CLASIFICABLE")&gt;0,"NO CLASIFICABLE","")</f>
        <v/>
      </c>
    </row>
    <row r="20" spans="1:99" ht="27.75" customHeight="1" thickBot="1" x14ac:dyDescent="0.3">
      <c r="A20" s="8"/>
      <c r="B20" s="8" t="s">
        <v>1901</v>
      </c>
      <c r="C20" s="12" t="s">
        <v>1120</v>
      </c>
      <c r="D20" s="9" t="s">
        <v>1118</v>
      </c>
      <c r="E20" s="10" t="str">
        <f t="shared" ref="E20:E51" si="0">VLOOKUP(D20,VIA_CODIGO,2,FALSE)</f>
        <v>XX</v>
      </c>
      <c r="F20" s="8"/>
      <c r="G20" s="22" t="s">
        <v>1119</v>
      </c>
      <c r="H20" s="24">
        <f>IFERROR(VLOOKUP('ENUMERACION CASAS RURALES'!G20,Datos!$A$1:$B$47,2,FALSE),"")</f>
        <v>0</v>
      </c>
      <c r="I20" s="22"/>
      <c r="J20" s="25" t="str">
        <f>IFERROR(VLOOKUP('ENUMERACION CASAS RURALES'!I20,Datos!$D$2:$F$1070,3,FALSE),"")</f>
        <v/>
      </c>
      <c r="K20" s="8"/>
      <c r="L20" s="11"/>
      <c r="M20" s="11"/>
      <c r="N20" s="11"/>
      <c r="O20" s="11"/>
      <c r="P20" s="26" t="str">
        <f>IF(OR(O20="",O20=0),"-",IF(O20&gt;=$AK20,"Cumple",""))</f>
        <v>-</v>
      </c>
      <c r="Q20" s="11"/>
      <c r="R20" s="26" t="str">
        <f>IF(OR(Q20="",Q20=0),"-",IF(Q20&gt;=$AK20,"Cumple",""))</f>
        <v>-</v>
      </c>
      <c r="S20" s="11"/>
      <c r="T20" s="26" t="str">
        <f>IF(OR(S20="",S20=0),"-",IF(S20&gt;=$AK20,"Cumple",""))</f>
        <v>-</v>
      </c>
      <c r="U20" s="11"/>
      <c r="V20" s="26" t="str">
        <f>IF(OR(U20="",U20=0),"-",IF(U20&gt;=$AK20,"Cumple",""))</f>
        <v>-</v>
      </c>
      <c r="W20" s="11"/>
      <c r="X20" s="26" t="str">
        <f>IF(OR(W20="",W20=0),"-",IF(W20&gt;=$AK20,"Cumple",""))</f>
        <v>-</v>
      </c>
      <c r="Y20" s="11"/>
      <c r="Z20" s="26" t="str">
        <f>IF(OR(Y20="",Y20=0),"-",IF(Y20&gt;=$AK20,"Cumple",""))</f>
        <v>-</v>
      </c>
      <c r="AA20" s="11"/>
      <c r="AB20" s="26" t="str">
        <f>IF(OR(AA20="",AA20=0),"-",IF(AA20&gt;=$AK20,"Cumple",""))</f>
        <v>-</v>
      </c>
      <c r="AC20" s="11"/>
      <c r="AD20" s="26" t="str">
        <f>IF(OR(AC20="",AC20=0),"-",IF(AC20&gt;=$AK20,"Cumple",""))</f>
        <v>-</v>
      </c>
      <c r="AE20" s="11"/>
      <c r="AF20" s="26" t="str">
        <f>IF(OR(AE20="",AE20=0),"-",IF(AE20&gt;=$AK20,"Cumple",""))</f>
        <v>-</v>
      </c>
      <c r="AG20" s="11"/>
      <c r="AH20" s="26" t="str">
        <f>IF(OR(AG20="",AG20=0),"-",IF(AG20&gt;=$AK20,"Cumple",""))</f>
        <v>-</v>
      </c>
      <c r="AI20" s="45">
        <f>COUNTIF(O20:AH20,"Cumple")</f>
        <v>0</v>
      </c>
      <c r="AJ20" s="26" t="e">
        <f>VLOOKUP($AJ$18,Datos!$K$6:$P$12,MATCH('ENUMERACION CASAS RURALES'!C20,Datos!$K$6:$P$6,0),FALSE)</f>
        <v>#N/A</v>
      </c>
      <c r="AK20" s="26" t="e">
        <f>VLOOKUP($AK$18,Datos!$K$6:$P$12,MATCH('ENUMERACION CASAS RURALES'!C20,Datos!$K$6:$P$6,0),FALSE)</f>
        <v>#N/A</v>
      </c>
      <c r="AL20" s="26" t="e">
        <f>IF(OR(AI20=1,AI20=""),AJ20,MIN(SUM(COUNTIF(AN20:BX20,"INDIVIDUAL"),(COUNTIF(AN20:BX20,"DOBLE"))*2,COUNTIF(AN20:BX20,"TRIPLE")*3),AI20*AJ20))</f>
        <v>#N/A</v>
      </c>
      <c r="AM20" s="26">
        <f>SUM(COUNTIF(AN20:BX20,"INDIVIDUAL"),(COUNTIF(AN20:BX20,"DOBLE"))*2,COUNTIF(AN20:BX20,"TRIPLE")*3)</f>
        <v>0</v>
      </c>
      <c r="AN20" s="11" t="s">
        <v>1901</v>
      </c>
      <c r="AO20" s="26" t="e">
        <f>VLOOKUP(AN20,Datos!$K$6:$P$10,MATCH('ENUMERACION CASAS RURALES'!$C20,Datos!$K$6:$P$6,0),FALSE)</f>
        <v>#N/A</v>
      </c>
      <c r="AP20" s="26" t="e">
        <f>IF(AQ20&gt;=AO20,"Cumple","No cumple")</f>
        <v>#N/A</v>
      </c>
      <c r="AQ20" s="11"/>
      <c r="AR20" s="11" t="s">
        <v>1901</v>
      </c>
      <c r="AS20" s="26" t="e">
        <f>VLOOKUP(AR20,Datos!$K$6:$P$10,MATCH('ENUMERACION CASAS RURALES'!$C20,Datos!$K$6:$P$6,0),FALSE)</f>
        <v>#N/A</v>
      </c>
      <c r="AT20" s="26" t="e">
        <f>IF(AU20&gt;=AS20,"Cumple","No cumple")</f>
        <v>#N/A</v>
      </c>
      <c r="AU20" s="11"/>
      <c r="AV20" s="11" t="s">
        <v>1901</v>
      </c>
      <c r="AW20" s="26" t="e">
        <f>VLOOKUP(AV20,Datos!$K$6:$P$10,MATCH('ENUMERACION CASAS RURALES'!$C20,Datos!$K$6:$P$6,0),FALSE)</f>
        <v>#N/A</v>
      </c>
      <c r="AX20" s="26" t="e">
        <f>IF(AY20&gt;=AW20,"Cumple","No cumple")</f>
        <v>#N/A</v>
      </c>
      <c r="AY20" s="11"/>
      <c r="AZ20" s="11" t="s">
        <v>1901</v>
      </c>
      <c r="BA20" s="26" t="e">
        <f>VLOOKUP(AZ20,Datos!$K$6:$P$10,MATCH('ENUMERACION CASAS RURALES'!$C20,Datos!$K$6:$P$6,0),FALSE)</f>
        <v>#N/A</v>
      </c>
      <c r="BB20" s="26" t="e">
        <f>IF(BC20&gt;=BA20,"Cumple","No cumple")</f>
        <v>#N/A</v>
      </c>
      <c r="BC20" s="11"/>
      <c r="BD20" s="11" t="s">
        <v>1901</v>
      </c>
      <c r="BE20" s="26" t="e">
        <f>VLOOKUP(BD20,Datos!$K$6:$P$10,MATCH('ENUMERACION CASAS RURALES'!$C20,Datos!$K$6:$P$6,0),FALSE)</f>
        <v>#N/A</v>
      </c>
      <c r="BF20" s="26" t="e">
        <f>IF(BG20&gt;=BE20,"Cumple","No cumple")</f>
        <v>#N/A</v>
      </c>
      <c r="BG20" s="11"/>
      <c r="BH20" s="11" t="s">
        <v>1901</v>
      </c>
      <c r="BI20" s="26" t="e">
        <f>VLOOKUP(BH20,Datos!$K$6:$P$10,MATCH('ENUMERACION CASAS RURALES'!$C20,Datos!$K$6:$P$6,0),FALSE)</f>
        <v>#N/A</v>
      </c>
      <c r="BJ20" s="26" t="e">
        <f>IF(BK20&gt;=BI20,"Cumple","No cumple")</f>
        <v>#N/A</v>
      </c>
      <c r="BK20" s="11"/>
      <c r="BL20" s="11" t="s">
        <v>1901</v>
      </c>
      <c r="BM20" s="26" t="e">
        <f>VLOOKUP(BL20,Datos!$K$6:$P$10,MATCH('ENUMERACION CASAS RURALES'!$C20,Datos!$K$6:$P$6,0),FALSE)</f>
        <v>#N/A</v>
      </c>
      <c r="BN20" s="26" t="e">
        <f>IF(BO20&gt;=BM20,"Cumple","No cumple")</f>
        <v>#N/A</v>
      </c>
      <c r="BO20" s="11"/>
      <c r="BP20" s="11" t="s">
        <v>1901</v>
      </c>
      <c r="BQ20" s="26" t="e">
        <f>VLOOKUP(BP20,Datos!$K$6:$P$10,MATCH('ENUMERACION CASAS RURALES'!$C20,Datos!$K$6:$P$6,0),FALSE)</f>
        <v>#N/A</v>
      </c>
      <c r="BR20" s="26" t="e">
        <f>IF(BS20&gt;=BQ20,"Cumple","No cumple")</f>
        <v>#N/A</v>
      </c>
      <c r="BS20" s="11"/>
      <c r="BT20" s="11" t="s">
        <v>1901</v>
      </c>
      <c r="BU20" s="26" t="e">
        <f>VLOOKUP(BT20,Datos!$K$6:$P$10,MATCH('ENUMERACION CASAS RURALES'!$C20,Datos!$K$6:$P$6,0),FALSE)</f>
        <v>#N/A</v>
      </c>
      <c r="BV20" s="26" t="e">
        <f>IF(BW20&gt;=BU20,"Cumple","No cumple")</f>
        <v>#N/A</v>
      </c>
      <c r="BW20" s="11"/>
      <c r="BX20" s="11" t="s">
        <v>1901</v>
      </c>
      <c r="BY20" s="26" t="e">
        <f>VLOOKUP(BX20,Datos!$K$6:$P$10,MATCH('ENUMERACION CASAS RURALES'!$C20,Datos!$K$6:$P$6,0),FALSE)</f>
        <v>#N/A</v>
      </c>
      <c r="BZ20" s="26" t="e">
        <f>IF(CA20&gt;=BY20,"Cumple","No cumple")</f>
        <v>#N/A</v>
      </c>
      <c r="CA20" s="11"/>
      <c r="CB20" s="45">
        <f>IFERROR(IF(OR(AI20=1,AI20=""),MIN(AM20,AJ20),AL20),0)</f>
        <v>0</v>
      </c>
      <c r="CC20" s="31">
        <v>0</v>
      </c>
      <c r="CD20" s="26" t="e">
        <f>IF(((VLOOKUP($CD$19,Datos!$K$6:$P$10,MATCH('ENUMERACION CASAS RURALES'!$C20,Datos!$K$6:$P$6,0),FALSE))*CB20)&lt;10,10,((VLOOKUP($CD$19,Datos!$K$6:$P$9,MATCH('ENUMERACION CASAS RURALES'!$C20,Datos!$K$6:$P$6,0),FALSE))*CB20))</f>
        <v>#N/A</v>
      </c>
      <c r="CE20" s="26" t="str">
        <f>IF($B20="Seleccione tipo","",IF(CC20&lt;CD20,"No cumple",""))</f>
        <v/>
      </c>
      <c r="CF20" s="26" t="e">
        <f>IF(CB20&lt;=(AI20*AJ20),MIN(CB20/2,(AI20*AJ20)-CB20),0)</f>
        <v>#N/A</v>
      </c>
      <c r="CG20" s="48">
        <f>IFERROR(ROUNDDOWN(CF20,0),0)</f>
        <v>0</v>
      </c>
      <c r="CH20" s="50"/>
      <c r="CI20" s="46">
        <f>CH20+CB20</f>
        <v>0</v>
      </c>
      <c r="CJ20" s="43" t="s">
        <v>1904</v>
      </c>
      <c r="CK20" s="44" t="str">
        <f>IF(AND(CJ20="NO",OR(C20="4 ESTRELLAS",C20="5 ESTRELLAS")),"No cumple","")</f>
        <v/>
      </c>
      <c r="CL20" s="43" t="s">
        <v>1904</v>
      </c>
      <c r="CM20" s="44" t="str">
        <f>IF(AND(CL20="NO",OR(C20="4 ESTRELLAS",C20="5 ESTRELLAS")),"No cumple","")</f>
        <v/>
      </c>
      <c r="CN20" s="43" t="s">
        <v>1904</v>
      </c>
      <c r="CO20" s="44" t="str">
        <f>IF(AND(CN20="NO",OR(C20="2 ESTRELLAS",C20="3 ESTRELLAS",C20="4 ESTRELLAS",C20="5 ESTRELLAS")),"No cumple","")</f>
        <v/>
      </c>
      <c r="CP20" s="43" t="s">
        <v>1904</v>
      </c>
      <c r="CQ20" s="44" t="str">
        <f>IF(AND(CP20="NO",$C20="5 ESTRELLAS"),"No cumple","")</f>
        <v/>
      </c>
      <c r="CR20" s="43" t="s">
        <v>1904</v>
      </c>
      <c r="CS20" s="40" t="str">
        <f>IF(COUNTIF(N20:CR20,"No cumple")&gt;0,"NO CLASIFICABLE",IF(COUNTIF(CJ20:CR20,"Seleccionar")&gt;0,"Rellene todos los datos",C20))</f>
        <v>Rellene todos los datos</v>
      </c>
      <c r="CT20" s="40"/>
      <c r="CU20" s="6" t="str">
        <f t="shared" ref="CU20:CU51" si="1">IF(AND(OR(B20&lt;&gt;"Seleccione Tipo",C20&lt;&gt;"Seleccione Categoría"),CS20="Seleccione Categoría"),"Es obligatorio para su clasificación rellenar TIPO y CATEGORÍA de apartamento","")</f>
        <v/>
      </c>
    </row>
    <row r="21" spans="1:99" ht="30.75" thickBot="1" x14ac:dyDescent="0.3">
      <c r="A21" s="13"/>
      <c r="B21" s="13" t="s">
        <v>1901</v>
      </c>
      <c r="C21" s="15" t="s">
        <v>1120</v>
      </c>
      <c r="D21" s="9" t="s">
        <v>1118</v>
      </c>
      <c r="E21" s="10" t="str">
        <f t="shared" si="0"/>
        <v>XX</v>
      </c>
      <c r="F21" s="13"/>
      <c r="G21" s="22" t="s">
        <v>1119</v>
      </c>
      <c r="H21" s="24">
        <f>IFERROR(VLOOKUP('ENUMERACION CASAS RURALES'!G21,Datos!$A$1:$B$47,2,FALSE),"")</f>
        <v>0</v>
      </c>
      <c r="I21" s="22"/>
      <c r="J21" s="25" t="str">
        <f>IFERROR(VLOOKUP('ENUMERACION CASAS RURALES'!I21,Datos!$D$2:$F$1070,3,FALSE),"")</f>
        <v/>
      </c>
      <c r="K21" s="13"/>
      <c r="L21" s="14"/>
      <c r="M21" s="14"/>
      <c r="N21" s="14"/>
      <c r="O21" s="14"/>
      <c r="P21" s="26" t="str">
        <f t="shared" ref="P21:P84" si="2">IF(OR(O21="",O21=0),"-",IF(O21&gt;=$AK21,"Cumple",""))</f>
        <v>-</v>
      </c>
      <c r="Q21" s="14"/>
      <c r="R21" s="26" t="str">
        <f t="shared" ref="R21:R84" si="3">IF(OR(Q21="",Q21=0),"-",IF(Q21&gt;=$AK21,"Cumple",""))</f>
        <v>-</v>
      </c>
      <c r="S21" s="14"/>
      <c r="T21" s="26" t="str">
        <f t="shared" ref="T21:T84" si="4">IF(OR(S21="",S21=0),"-",IF(S21&gt;=$AK21,"Cumple",""))</f>
        <v>-</v>
      </c>
      <c r="U21" s="14"/>
      <c r="V21" s="26" t="str">
        <f t="shared" ref="V21:V84" si="5">IF(OR(U21="",U21=0),"-",IF(U21&gt;=$AK21,"Cumple",""))</f>
        <v>-</v>
      </c>
      <c r="W21" s="14"/>
      <c r="X21" s="26" t="str">
        <f t="shared" ref="X21:X84" si="6">IF(OR(W21="",W21=0),"-",IF(W21&gt;=$AK21,"Cumple",""))</f>
        <v>-</v>
      </c>
      <c r="Y21" s="14"/>
      <c r="Z21" s="26" t="str">
        <f t="shared" ref="Z21:Z84" si="7">IF(OR(Y21="",Y21=0),"-",IF(Y21&gt;=$AK21,"Cumple",""))</f>
        <v>-</v>
      </c>
      <c r="AA21" s="14"/>
      <c r="AB21" s="26" t="str">
        <f t="shared" ref="AB21:AB84" si="8">IF(OR(AA21="",AA21=0),"-",IF(AA21&gt;=$AK21,"Cumple",""))</f>
        <v>-</v>
      </c>
      <c r="AC21" s="14"/>
      <c r="AD21" s="26" t="str">
        <f t="shared" ref="AD21:AD84" si="9">IF(OR(AC21="",AC21=0),"-",IF(AC21&gt;=$AK21,"Cumple",""))</f>
        <v>-</v>
      </c>
      <c r="AE21" s="14"/>
      <c r="AF21" s="26" t="str">
        <f t="shared" ref="AF21:AF84" si="10">IF(OR(AE21="",AE21=0),"-",IF(AE21&gt;=$AK21,"Cumple",""))</f>
        <v>-</v>
      </c>
      <c r="AG21" s="14"/>
      <c r="AH21" s="26" t="str">
        <f t="shared" ref="AH21:AH84" si="11">IF(OR(AG21="",AG21=0),"-",IF(AG21&gt;=$AK21,"Cumple",""))</f>
        <v>-</v>
      </c>
      <c r="AI21" s="46">
        <f t="shared" ref="AI21:AI84" si="12">COUNTIF(O21:AH21,"Cumple")</f>
        <v>0</v>
      </c>
      <c r="AJ21" s="27" t="e">
        <f>VLOOKUP($AJ$18,Datos!$K$6:$P$12,MATCH('ENUMERACION CASAS RURALES'!C21,Datos!$K$6:$P$6,0),FALSE)</f>
        <v>#N/A</v>
      </c>
      <c r="AK21" s="27" t="e">
        <f>VLOOKUP($AK$18,Datos!$K$6:$P$12,MATCH('ENUMERACION CASAS RURALES'!C21,Datos!$K$6:$P$6,0),FALSE)</f>
        <v>#N/A</v>
      </c>
      <c r="AL21" s="26" t="e">
        <f t="shared" ref="AL21:AL84" si="13">IF(OR(AI21=1,AI21=""),AJ21,MIN(SUM(COUNTIF(AN21:BX21,"INDIVIDUAL"),(COUNTIF(AN21:BX21,"DOBLE"))*2,COUNTIF(AN21:BX21,"TRIPLE")*3),AI21*AJ21))</f>
        <v>#N/A</v>
      </c>
      <c r="AM21" s="27">
        <f t="shared" ref="AM21:AM84" si="14">SUM(COUNTIF(AN21:BX21,"INDIVIDUAL"),(COUNTIF(AN21:BX21,"DOBLE"))*2,COUNTIF(AN21:BX21,"TRIPLE")*3)</f>
        <v>0</v>
      </c>
      <c r="AN21" s="14" t="s">
        <v>1901</v>
      </c>
      <c r="AO21" s="27" t="e">
        <f>VLOOKUP(AN21,Datos!$K$6:$P$10,MATCH('ENUMERACION CASAS RURALES'!$C21,Datos!$K$6:$P$6,0),FALSE)</f>
        <v>#N/A</v>
      </c>
      <c r="AP21" s="27" t="e">
        <f t="shared" ref="AP21:AP84" si="15">IF(AQ21&gt;=AO21,"Cumple","No cumple")</f>
        <v>#N/A</v>
      </c>
      <c r="AQ21" s="14"/>
      <c r="AR21" s="14" t="s">
        <v>1901</v>
      </c>
      <c r="AS21" s="27" t="e">
        <f>VLOOKUP(AR21,Datos!$K$6:$P$10,MATCH('ENUMERACION CASAS RURALES'!$C21,Datos!$K$6:$P$6,0),FALSE)</f>
        <v>#N/A</v>
      </c>
      <c r="AT21" s="27" t="e">
        <f t="shared" ref="AT21:AT84" si="16">IF(AU21&gt;=AS21,"Cumple","No cumple")</f>
        <v>#N/A</v>
      </c>
      <c r="AU21" s="14"/>
      <c r="AV21" s="14" t="s">
        <v>1901</v>
      </c>
      <c r="AW21" s="27" t="e">
        <f>VLOOKUP(AV21,Datos!$K$6:$P$10,MATCH('ENUMERACION CASAS RURALES'!$C21,Datos!$K$6:$P$6,0),FALSE)</f>
        <v>#N/A</v>
      </c>
      <c r="AX21" s="27" t="e">
        <f t="shared" ref="AX21:AX84" si="17">IF(AY21&gt;=AW21,"Cumple","No cumple")</f>
        <v>#N/A</v>
      </c>
      <c r="AY21" s="14"/>
      <c r="AZ21" s="14" t="s">
        <v>1901</v>
      </c>
      <c r="BA21" s="27" t="e">
        <f>VLOOKUP(AZ21,Datos!$K$6:$P$10,MATCH('ENUMERACION CASAS RURALES'!$C21,Datos!$K$6:$P$6,0),FALSE)</f>
        <v>#N/A</v>
      </c>
      <c r="BB21" s="27" t="e">
        <f t="shared" ref="BB21:BB84" si="18">IF(BC21&gt;=BA21,"Cumple","No cumple")</f>
        <v>#N/A</v>
      </c>
      <c r="BC21" s="14"/>
      <c r="BD21" s="14" t="s">
        <v>1901</v>
      </c>
      <c r="BE21" s="27" t="e">
        <f>VLOOKUP(BD21,Datos!$K$6:$P$10,MATCH('ENUMERACION CASAS RURALES'!$C21,Datos!$K$6:$P$6,0),FALSE)</f>
        <v>#N/A</v>
      </c>
      <c r="BF21" s="27" t="e">
        <f t="shared" ref="BF21:BF84" si="19">IF(BG21&gt;=BE21,"Cumple","No cumple")</f>
        <v>#N/A</v>
      </c>
      <c r="BG21" s="14"/>
      <c r="BH21" s="14" t="s">
        <v>1901</v>
      </c>
      <c r="BI21" s="27" t="e">
        <f>VLOOKUP(BH21,Datos!$K$6:$P$10,MATCH('ENUMERACION CASAS RURALES'!$C21,Datos!$K$6:$P$6,0),FALSE)</f>
        <v>#N/A</v>
      </c>
      <c r="BJ21" s="27" t="e">
        <f t="shared" ref="BJ21:BJ84" si="20">IF(BK21&gt;=BI21,"Cumple","No cumple")</f>
        <v>#N/A</v>
      </c>
      <c r="BK21" s="14"/>
      <c r="BL21" s="14" t="s">
        <v>1901</v>
      </c>
      <c r="BM21" s="27" t="e">
        <f>VLOOKUP(BL21,Datos!$K$6:$P$10,MATCH('ENUMERACION CASAS RURALES'!$C21,Datos!$K$6:$P$6,0),FALSE)</f>
        <v>#N/A</v>
      </c>
      <c r="BN21" s="27" t="e">
        <f t="shared" ref="BN21:BN84" si="21">IF(BO21&gt;=BM21,"Cumple","No cumple")</f>
        <v>#N/A</v>
      </c>
      <c r="BO21" s="14"/>
      <c r="BP21" s="14" t="s">
        <v>1901</v>
      </c>
      <c r="BQ21" s="27" t="e">
        <f>VLOOKUP(BP21,Datos!$K$6:$P$10,MATCH('ENUMERACION CASAS RURALES'!$C21,Datos!$K$6:$P$6,0),FALSE)</f>
        <v>#N/A</v>
      </c>
      <c r="BR21" s="27" t="e">
        <f t="shared" ref="BR21:BR84" si="22">IF(BS21&gt;=BQ21,"Cumple","No cumple")</f>
        <v>#N/A</v>
      </c>
      <c r="BS21" s="14"/>
      <c r="BT21" s="14" t="s">
        <v>1901</v>
      </c>
      <c r="BU21" s="27" t="e">
        <f>VLOOKUP(BT21,Datos!$K$6:$P$10,MATCH('ENUMERACION CASAS RURALES'!$C21,Datos!$K$6:$P$6,0),FALSE)</f>
        <v>#N/A</v>
      </c>
      <c r="BV21" s="27" t="e">
        <f t="shared" ref="BV21:BV84" si="23">IF(BW21&gt;=BU21,"Cumple","No cumple")</f>
        <v>#N/A</v>
      </c>
      <c r="BW21" s="14"/>
      <c r="BX21" s="14" t="s">
        <v>1901</v>
      </c>
      <c r="BY21" s="27" t="e">
        <f>VLOOKUP(BX21,Datos!$K$6:$P$10,MATCH('ENUMERACION CASAS RURALES'!$C21,Datos!$K$6:$P$6,0),FALSE)</f>
        <v>#N/A</v>
      </c>
      <c r="BZ21" s="27" t="e">
        <f t="shared" ref="BZ21:BZ84" si="24">IF(CA21&gt;=BY21,"Cumple","No cumple")</f>
        <v>#N/A</v>
      </c>
      <c r="CA21" s="14"/>
      <c r="CB21" s="46">
        <f t="shared" ref="CB21:CB84" si="25">IFERROR(IF(OR(AI21=1,AI21=""),MIN(AM21,AJ21),AL21),0)</f>
        <v>0</v>
      </c>
      <c r="CC21" s="32">
        <v>0</v>
      </c>
      <c r="CD21" s="27" t="e">
        <f>IF(((VLOOKUP($CD$19,Datos!$K$6:$P$9,MATCH('ENUMERACION CASAS RURALES'!$C21,Datos!$K$6:$P$6,0),FALSE))*CB21)&lt;10,10,((VLOOKUP($CD$19,Datos!$K$6:$P$9,MATCH('ENUMERACION CASAS RURALES'!$C21,Datos!$K$6:$P$6,0),FALSE))*CB21))</f>
        <v>#N/A</v>
      </c>
      <c r="CE21" s="27" t="str">
        <f t="shared" ref="CE21:CE84" si="26">IF($B21="Seleccione tipo","",IF(CC21&lt;CD21,"No cumple",""))</f>
        <v/>
      </c>
      <c r="CF21" s="26" t="e">
        <f t="shared" ref="CF21:CF84" si="27">IF(CB21&lt;=(AI21*AJ21),MIN(CB21/2,(AI21*AJ21)-CB21),0)</f>
        <v>#N/A</v>
      </c>
      <c r="CG21" s="49">
        <f t="shared" ref="CG21:CG84" si="28">IFERROR(ROUNDDOWN(CF21,0),0)</f>
        <v>0</v>
      </c>
      <c r="CH21" s="50"/>
      <c r="CI21" s="46">
        <f t="shared" ref="CI21:CI84" si="29">CH21+CB21</f>
        <v>0</v>
      </c>
      <c r="CJ21" s="43" t="s">
        <v>1904</v>
      </c>
      <c r="CK21" s="44" t="str">
        <f t="shared" ref="CK21:CK84" si="30">IF(AND(CJ21="NO",OR(C21="4 ESTRELLAS",C21="5 ESTRELLAS")),"No cumple","")</f>
        <v/>
      </c>
      <c r="CL21" s="43" t="s">
        <v>1904</v>
      </c>
      <c r="CM21" s="44" t="str">
        <f t="shared" ref="CM21:CM84" si="31">IF(AND(CL21="NO",OR(C21="4 ESTRELLAS",C21="5 ESTRELLAS")),"No cumple","")</f>
        <v/>
      </c>
      <c r="CN21" s="43" t="s">
        <v>1904</v>
      </c>
      <c r="CO21" s="44" t="str">
        <f t="shared" ref="CO21:CO84" si="32">IF(AND(CN21="NO",OR(C21="2 ESTRELLAS",C21="3 ESTRELLAS",C21="4 ESTRELLAS",C21="5 ESTRELLAS")),"No cumple","")</f>
        <v/>
      </c>
      <c r="CP21" s="43" t="s">
        <v>1904</v>
      </c>
      <c r="CQ21" s="44" t="str">
        <f t="shared" ref="CQ21:CQ84" si="33">IF(AND(CP21="NO",$C21="5 ESTRELLAS"),"No cumple","")</f>
        <v/>
      </c>
      <c r="CR21" s="43" t="s">
        <v>1904</v>
      </c>
      <c r="CS21" s="40" t="str">
        <f t="shared" ref="CS21:CS84" si="34">IF(COUNTIF(N21:CR21,"No cumple")&gt;0,"NO CLASIFICABLE",IF(COUNTIF(CJ21:CR21,"Seleccionar")&gt;0,"Rellene todos los datos",C21))</f>
        <v>Rellene todos los datos</v>
      </c>
      <c r="CT21" s="40"/>
      <c r="CU21" s="6" t="str">
        <f t="shared" si="1"/>
        <v/>
      </c>
    </row>
    <row r="22" spans="1:99" ht="30.75" thickBot="1" x14ac:dyDescent="0.3">
      <c r="A22" s="13"/>
      <c r="B22" s="13" t="s">
        <v>1901</v>
      </c>
      <c r="C22" s="15" t="s">
        <v>1120</v>
      </c>
      <c r="D22" s="9" t="s">
        <v>1118</v>
      </c>
      <c r="E22" s="10" t="str">
        <f t="shared" si="0"/>
        <v>XX</v>
      </c>
      <c r="F22" s="13"/>
      <c r="G22" s="22" t="s">
        <v>1119</v>
      </c>
      <c r="H22" s="24">
        <f>IFERROR(VLOOKUP('ENUMERACION CASAS RURALES'!G22,Datos!$A$1:$B$47,2,FALSE),"")</f>
        <v>0</v>
      </c>
      <c r="I22" s="22"/>
      <c r="J22" s="25" t="str">
        <f>IFERROR(VLOOKUP('ENUMERACION CASAS RURALES'!I22,Datos!$D$2:$F$1071,3,FALSE),"")</f>
        <v/>
      </c>
      <c r="K22" s="13"/>
      <c r="L22" s="14"/>
      <c r="M22" s="14"/>
      <c r="N22" s="14"/>
      <c r="O22" s="14"/>
      <c r="P22" s="26" t="str">
        <f t="shared" si="2"/>
        <v>-</v>
      </c>
      <c r="Q22" s="14"/>
      <c r="R22" s="26" t="str">
        <f t="shared" si="3"/>
        <v>-</v>
      </c>
      <c r="S22" s="14"/>
      <c r="T22" s="26" t="str">
        <f t="shared" si="4"/>
        <v>-</v>
      </c>
      <c r="U22" s="14"/>
      <c r="V22" s="26" t="str">
        <f t="shared" si="5"/>
        <v>-</v>
      </c>
      <c r="W22" s="14"/>
      <c r="X22" s="26" t="str">
        <f t="shared" si="6"/>
        <v>-</v>
      </c>
      <c r="Y22" s="14"/>
      <c r="Z22" s="26" t="str">
        <f t="shared" si="7"/>
        <v>-</v>
      </c>
      <c r="AA22" s="14"/>
      <c r="AB22" s="26" t="str">
        <f t="shared" si="8"/>
        <v>-</v>
      </c>
      <c r="AC22" s="14"/>
      <c r="AD22" s="26" t="str">
        <f t="shared" si="9"/>
        <v>-</v>
      </c>
      <c r="AE22" s="14"/>
      <c r="AF22" s="26" t="str">
        <f t="shared" si="10"/>
        <v>-</v>
      </c>
      <c r="AG22" s="14"/>
      <c r="AH22" s="26" t="str">
        <f t="shared" si="11"/>
        <v>-</v>
      </c>
      <c r="AI22" s="46">
        <f t="shared" si="12"/>
        <v>0</v>
      </c>
      <c r="AJ22" s="27" t="e">
        <f>VLOOKUP($AJ$18,Datos!$K$6:$P$12,MATCH('ENUMERACION CASAS RURALES'!C22,Datos!$K$6:$P$6,0),FALSE)</f>
        <v>#N/A</v>
      </c>
      <c r="AK22" s="27" t="e">
        <f>VLOOKUP($AK$18,Datos!$K$6:$P$12,MATCH('ENUMERACION CASAS RURALES'!C22,Datos!$K$6:$P$6,0),FALSE)</f>
        <v>#N/A</v>
      </c>
      <c r="AL22" s="26" t="e">
        <f t="shared" si="13"/>
        <v>#N/A</v>
      </c>
      <c r="AM22" s="27">
        <f t="shared" si="14"/>
        <v>0</v>
      </c>
      <c r="AN22" s="14" t="s">
        <v>1901</v>
      </c>
      <c r="AO22" s="27" t="e">
        <f>VLOOKUP(AN22,Datos!$K$6:$P$10,MATCH('ENUMERACION CASAS RURALES'!$C22,Datos!$K$6:$P$6,0),FALSE)</f>
        <v>#N/A</v>
      </c>
      <c r="AP22" s="27" t="e">
        <f t="shared" si="15"/>
        <v>#N/A</v>
      </c>
      <c r="AQ22" s="14"/>
      <c r="AR22" s="14" t="s">
        <v>1901</v>
      </c>
      <c r="AS22" s="27" t="e">
        <f>VLOOKUP(AR22,Datos!$K$6:$P$10,MATCH('ENUMERACION CASAS RURALES'!$C22,Datos!$K$6:$P$6,0),FALSE)</f>
        <v>#N/A</v>
      </c>
      <c r="AT22" s="27" t="e">
        <f t="shared" si="16"/>
        <v>#N/A</v>
      </c>
      <c r="AU22" s="14"/>
      <c r="AV22" s="14" t="s">
        <v>1901</v>
      </c>
      <c r="AW22" s="27" t="e">
        <f>VLOOKUP(AV22,Datos!$K$6:$P$10,MATCH('ENUMERACION CASAS RURALES'!$C22,Datos!$K$6:$P$6,0),FALSE)</f>
        <v>#N/A</v>
      </c>
      <c r="AX22" s="27" t="e">
        <f t="shared" si="17"/>
        <v>#N/A</v>
      </c>
      <c r="AY22" s="14"/>
      <c r="AZ22" s="14" t="s">
        <v>1901</v>
      </c>
      <c r="BA22" s="27" t="e">
        <f>VLOOKUP(AZ22,Datos!$K$6:$P$10,MATCH('ENUMERACION CASAS RURALES'!$C22,Datos!$K$6:$P$6,0),FALSE)</f>
        <v>#N/A</v>
      </c>
      <c r="BB22" s="27" t="e">
        <f t="shared" si="18"/>
        <v>#N/A</v>
      </c>
      <c r="BC22" s="14"/>
      <c r="BD22" s="14" t="s">
        <v>1901</v>
      </c>
      <c r="BE22" s="27" t="e">
        <f>VLOOKUP(BD22,Datos!$K$6:$P$10,MATCH('ENUMERACION CASAS RURALES'!$C22,Datos!$K$6:$P$6,0),FALSE)</f>
        <v>#N/A</v>
      </c>
      <c r="BF22" s="27" t="e">
        <f t="shared" si="19"/>
        <v>#N/A</v>
      </c>
      <c r="BG22" s="14"/>
      <c r="BH22" s="14" t="s">
        <v>1901</v>
      </c>
      <c r="BI22" s="27" t="e">
        <f>VLOOKUP(BH22,Datos!$K$6:$P$10,MATCH('ENUMERACION CASAS RURALES'!$C22,Datos!$K$6:$P$6,0),FALSE)</f>
        <v>#N/A</v>
      </c>
      <c r="BJ22" s="27" t="e">
        <f t="shared" si="20"/>
        <v>#N/A</v>
      </c>
      <c r="BK22" s="14"/>
      <c r="BL22" s="14" t="s">
        <v>1901</v>
      </c>
      <c r="BM22" s="27" t="e">
        <f>VLOOKUP(BL22,Datos!$K$6:$P$10,MATCH('ENUMERACION CASAS RURALES'!$C22,Datos!$K$6:$P$6,0),FALSE)</f>
        <v>#N/A</v>
      </c>
      <c r="BN22" s="27" t="e">
        <f t="shared" si="21"/>
        <v>#N/A</v>
      </c>
      <c r="BO22" s="14"/>
      <c r="BP22" s="14" t="s">
        <v>1901</v>
      </c>
      <c r="BQ22" s="27" t="e">
        <f>VLOOKUP(BP22,Datos!$K$6:$P$10,MATCH('ENUMERACION CASAS RURALES'!$C22,Datos!$K$6:$P$6,0),FALSE)</f>
        <v>#N/A</v>
      </c>
      <c r="BR22" s="27" t="e">
        <f t="shared" si="22"/>
        <v>#N/A</v>
      </c>
      <c r="BS22" s="14"/>
      <c r="BT22" s="14" t="s">
        <v>1901</v>
      </c>
      <c r="BU22" s="27" t="e">
        <f>VLOOKUP(BT22,Datos!$K$6:$P$10,MATCH('ENUMERACION CASAS RURALES'!$C22,Datos!$K$6:$P$6,0),FALSE)</f>
        <v>#N/A</v>
      </c>
      <c r="BV22" s="27" t="e">
        <f t="shared" si="23"/>
        <v>#N/A</v>
      </c>
      <c r="BW22" s="14"/>
      <c r="BX22" s="14" t="s">
        <v>1901</v>
      </c>
      <c r="BY22" s="27" t="e">
        <f>VLOOKUP(BX22,Datos!$K$6:$P$10,MATCH('ENUMERACION CASAS RURALES'!$C22,Datos!$K$6:$P$6,0),FALSE)</f>
        <v>#N/A</v>
      </c>
      <c r="BZ22" s="27" t="e">
        <f t="shared" si="24"/>
        <v>#N/A</v>
      </c>
      <c r="CA22" s="14"/>
      <c r="CB22" s="46">
        <f t="shared" si="25"/>
        <v>0</v>
      </c>
      <c r="CC22" s="32">
        <v>0</v>
      </c>
      <c r="CD22" s="27" t="e">
        <f>IF(((VLOOKUP($CD$19,Datos!$K$6:$P$9,MATCH('ENUMERACION CASAS RURALES'!$C22,Datos!$K$6:$P$6,0),FALSE))*CB22)&lt;10,10,((VLOOKUP($CD$19,Datos!$K$6:$P$9,MATCH('ENUMERACION CASAS RURALES'!$C22,Datos!$K$6:$P$6,0),FALSE))*CB22))</f>
        <v>#N/A</v>
      </c>
      <c r="CE22" s="27" t="str">
        <f t="shared" si="26"/>
        <v/>
      </c>
      <c r="CF22" s="26" t="e">
        <f t="shared" si="27"/>
        <v>#N/A</v>
      </c>
      <c r="CG22" s="49">
        <f t="shared" si="28"/>
        <v>0</v>
      </c>
      <c r="CH22" s="50"/>
      <c r="CI22" s="46">
        <f t="shared" si="29"/>
        <v>0</v>
      </c>
      <c r="CJ22" s="43" t="s">
        <v>1904</v>
      </c>
      <c r="CK22" s="44" t="str">
        <f t="shared" si="30"/>
        <v/>
      </c>
      <c r="CL22" s="43" t="s">
        <v>1904</v>
      </c>
      <c r="CM22" s="44" t="str">
        <f t="shared" si="31"/>
        <v/>
      </c>
      <c r="CN22" s="43" t="s">
        <v>1904</v>
      </c>
      <c r="CO22" s="44" t="str">
        <f t="shared" si="32"/>
        <v/>
      </c>
      <c r="CP22" s="43" t="s">
        <v>1904</v>
      </c>
      <c r="CQ22" s="44" t="str">
        <f t="shared" si="33"/>
        <v/>
      </c>
      <c r="CR22" s="43" t="s">
        <v>1904</v>
      </c>
      <c r="CS22" s="40" t="str">
        <f t="shared" si="34"/>
        <v>Rellene todos los datos</v>
      </c>
      <c r="CT22" s="40"/>
      <c r="CU22" s="6" t="str">
        <f t="shared" si="1"/>
        <v/>
      </c>
    </row>
    <row r="23" spans="1:99" ht="30.75" thickBot="1" x14ac:dyDescent="0.3">
      <c r="A23" s="13"/>
      <c r="B23" s="13" t="s">
        <v>1901</v>
      </c>
      <c r="C23" s="15" t="s">
        <v>1120</v>
      </c>
      <c r="D23" s="9" t="s">
        <v>1118</v>
      </c>
      <c r="E23" s="10" t="str">
        <f t="shared" si="0"/>
        <v>XX</v>
      </c>
      <c r="F23" s="13"/>
      <c r="G23" s="22" t="s">
        <v>1119</v>
      </c>
      <c r="H23" s="24">
        <f>IFERROR(VLOOKUP('ENUMERACION CASAS RURALES'!G23,Datos!$A$1:$B$47,2,FALSE),"")</f>
        <v>0</v>
      </c>
      <c r="I23" s="22"/>
      <c r="J23" s="25" t="str">
        <f>IFERROR(VLOOKUP('ENUMERACION CASAS RURALES'!I23,Datos!$D$2:$F$1070,3,FALSE),"")</f>
        <v/>
      </c>
      <c r="K23" s="13"/>
      <c r="L23" s="14"/>
      <c r="M23" s="14"/>
      <c r="N23" s="14"/>
      <c r="O23" s="14"/>
      <c r="P23" s="26" t="str">
        <f t="shared" si="2"/>
        <v>-</v>
      </c>
      <c r="Q23" s="14"/>
      <c r="R23" s="26" t="str">
        <f t="shared" si="3"/>
        <v>-</v>
      </c>
      <c r="S23" s="14"/>
      <c r="T23" s="26" t="str">
        <f t="shared" si="4"/>
        <v>-</v>
      </c>
      <c r="U23" s="14"/>
      <c r="V23" s="26" t="str">
        <f t="shared" si="5"/>
        <v>-</v>
      </c>
      <c r="W23" s="14"/>
      <c r="X23" s="26" t="str">
        <f t="shared" si="6"/>
        <v>-</v>
      </c>
      <c r="Y23" s="14"/>
      <c r="Z23" s="26" t="str">
        <f t="shared" si="7"/>
        <v>-</v>
      </c>
      <c r="AA23" s="14"/>
      <c r="AB23" s="26" t="str">
        <f t="shared" si="8"/>
        <v>-</v>
      </c>
      <c r="AC23" s="14"/>
      <c r="AD23" s="26" t="str">
        <f t="shared" si="9"/>
        <v>-</v>
      </c>
      <c r="AE23" s="14"/>
      <c r="AF23" s="26" t="str">
        <f t="shared" si="10"/>
        <v>-</v>
      </c>
      <c r="AG23" s="14"/>
      <c r="AH23" s="26" t="str">
        <f t="shared" si="11"/>
        <v>-</v>
      </c>
      <c r="AI23" s="46">
        <f t="shared" si="12"/>
        <v>0</v>
      </c>
      <c r="AJ23" s="27" t="e">
        <f>VLOOKUP($AJ$18,Datos!$K$6:$P$12,MATCH('ENUMERACION CASAS RURALES'!C23,Datos!$K$6:$P$6,0),FALSE)</f>
        <v>#N/A</v>
      </c>
      <c r="AK23" s="27" t="e">
        <f>VLOOKUP($AK$18,Datos!$K$6:$P$12,MATCH('ENUMERACION CASAS RURALES'!C23,Datos!$K$6:$P$6,0),FALSE)</f>
        <v>#N/A</v>
      </c>
      <c r="AL23" s="26" t="e">
        <f t="shared" si="13"/>
        <v>#N/A</v>
      </c>
      <c r="AM23" s="27">
        <f t="shared" si="14"/>
        <v>0</v>
      </c>
      <c r="AN23" s="14" t="s">
        <v>1901</v>
      </c>
      <c r="AO23" s="27" t="e">
        <f>VLOOKUP(AN23,Datos!$K$6:$P$10,MATCH('ENUMERACION CASAS RURALES'!$C23,Datos!$K$6:$P$6,0),FALSE)</f>
        <v>#N/A</v>
      </c>
      <c r="AP23" s="27" t="e">
        <f t="shared" si="15"/>
        <v>#N/A</v>
      </c>
      <c r="AQ23" s="14"/>
      <c r="AR23" s="14" t="s">
        <v>1901</v>
      </c>
      <c r="AS23" s="27" t="e">
        <f>VLOOKUP(AR23,Datos!$K$6:$P$10,MATCH('ENUMERACION CASAS RURALES'!$C23,Datos!$K$6:$P$6,0),FALSE)</f>
        <v>#N/A</v>
      </c>
      <c r="AT23" s="27" t="e">
        <f t="shared" si="16"/>
        <v>#N/A</v>
      </c>
      <c r="AU23" s="14"/>
      <c r="AV23" s="14" t="s">
        <v>1901</v>
      </c>
      <c r="AW23" s="27" t="e">
        <f>VLOOKUP(AV23,Datos!$K$6:$P$10,MATCH('ENUMERACION CASAS RURALES'!$C23,Datos!$K$6:$P$6,0),FALSE)</f>
        <v>#N/A</v>
      </c>
      <c r="AX23" s="27" t="e">
        <f t="shared" si="17"/>
        <v>#N/A</v>
      </c>
      <c r="AY23" s="14"/>
      <c r="AZ23" s="14" t="s">
        <v>1901</v>
      </c>
      <c r="BA23" s="27" t="e">
        <f>VLOOKUP(AZ23,Datos!$K$6:$P$10,MATCH('ENUMERACION CASAS RURALES'!$C23,Datos!$K$6:$P$6,0),FALSE)</f>
        <v>#N/A</v>
      </c>
      <c r="BB23" s="27" t="e">
        <f t="shared" si="18"/>
        <v>#N/A</v>
      </c>
      <c r="BC23" s="14"/>
      <c r="BD23" s="14" t="s">
        <v>1901</v>
      </c>
      <c r="BE23" s="27" t="e">
        <f>VLOOKUP(BD23,Datos!$K$6:$P$10,MATCH('ENUMERACION CASAS RURALES'!$C23,Datos!$K$6:$P$6,0),FALSE)</f>
        <v>#N/A</v>
      </c>
      <c r="BF23" s="27" t="e">
        <f t="shared" si="19"/>
        <v>#N/A</v>
      </c>
      <c r="BG23" s="14"/>
      <c r="BH23" s="14" t="s">
        <v>1901</v>
      </c>
      <c r="BI23" s="27" t="e">
        <f>VLOOKUP(BH23,Datos!$K$6:$P$10,MATCH('ENUMERACION CASAS RURALES'!$C23,Datos!$K$6:$P$6,0),FALSE)</f>
        <v>#N/A</v>
      </c>
      <c r="BJ23" s="27" t="e">
        <f t="shared" si="20"/>
        <v>#N/A</v>
      </c>
      <c r="BK23" s="14"/>
      <c r="BL23" s="14" t="s">
        <v>1901</v>
      </c>
      <c r="BM23" s="27" t="e">
        <f>VLOOKUP(BL23,Datos!$K$6:$P$10,MATCH('ENUMERACION CASAS RURALES'!$C23,Datos!$K$6:$P$6,0),FALSE)</f>
        <v>#N/A</v>
      </c>
      <c r="BN23" s="27" t="e">
        <f t="shared" si="21"/>
        <v>#N/A</v>
      </c>
      <c r="BO23" s="14"/>
      <c r="BP23" s="14" t="s">
        <v>1901</v>
      </c>
      <c r="BQ23" s="27" t="e">
        <f>VLOOKUP(BP23,Datos!$K$6:$P$10,MATCH('ENUMERACION CASAS RURALES'!$C23,Datos!$K$6:$P$6,0),FALSE)</f>
        <v>#N/A</v>
      </c>
      <c r="BR23" s="27" t="e">
        <f t="shared" si="22"/>
        <v>#N/A</v>
      </c>
      <c r="BS23" s="14"/>
      <c r="BT23" s="14" t="s">
        <v>1901</v>
      </c>
      <c r="BU23" s="27" t="e">
        <f>VLOOKUP(BT23,Datos!$K$6:$P$10,MATCH('ENUMERACION CASAS RURALES'!$C23,Datos!$K$6:$P$6,0),FALSE)</f>
        <v>#N/A</v>
      </c>
      <c r="BV23" s="27" t="e">
        <f t="shared" si="23"/>
        <v>#N/A</v>
      </c>
      <c r="BW23" s="14"/>
      <c r="BX23" s="14" t="s">
        <v>1901</v>
      </c>
      <c r="BY23" s="27" t="e">
        <f>VLOOKUP(BX23,Datos!$K$6:$P$10,MATCH('ENUMERACION CASAS RURALES'!$C23,Datos!$K$6:$P$6,0),FALSE)</f>
        <v>#N/A</v>
      </c>
      <c r="BZ23" s="27" t="e">
        <f t="shared" si="24"/>
        <v>#N/A</v>
      </c>
      <c r="CA23" s="14"/>
      <c r="CB23" s="46">
        <f t="shared" si="25"/>
        <v>0</v>
      </c>
      <c r="CC23" s="32">
        <v>0</v>
      </c>
      <c r="CD23" s="27" t="e">
        <f>IF(((VLOOKUP($CD$19,Datos!$K$6:$P$9,MATCH('ENUMERACION CASAS RURALES'!$C23,Datos!$K$6:$P$6,0),FALSE))*CB23)&lt;10,10,((VLOOKUP($CD$19,Datos!$K$6:$P$9,MATCH('ENUMERACION CASAS RURALES'!$C23,Datos!$K$6:$P$6,0),FALSE))*CB23))</f>
        <v>#N/A</v>
      </c>
      <c r="CE23" s="27" t="str">
        <f t="shared" si="26"/>
        <v/>
      </c>
      <c r="CF23" s="26" t="e">
        <f t="shared" si="27"/>
        <v>#N/A</v>
      </c>
      <c r="CG23" s="49">
        <f t="shared" si="28"/>
        <v>0</v>
      </c>
      <c r="CH23" s="50"/>
      <c r="CI23" s="46">
        <f t="shared" si="29"/>
        <v>0</v>
      </c>
      <c r="CJ23" s="43" t="s">
        <v>1904</v>
      </c>
      <c r="CK23" s="44" t="str">
        <f t="shared" si="30"/>
        <v/>
      </c>
      <c r="CL23" s="43" t="s">
        <v>1904</v>
      </c>
      <c r="CM23" s="44" t="str">
        <f t="shared" si="31"/>
        <v/>
      </c>
      <c r="CN23" s="43" t="s">
        <v>1904</v>
      </c>
      <c r="CO23" s="44" t="str">
        <f t="shared" si="32"/>
        <v/>
      </c>
      <c r="CP23" s="43" t="s">
        <v>1904</v>
      </c>
      <c r="CQ23" s="44" t="str">
        <f t="shared" si="33"/>
        <v/>
      </c>
      <c r="CR23" s="43" t="s">
        <v>1904</v>
      </c>
      <c r="CS23" s="40" t="str">
        <f t="shared" si="34"/>
        <v>Rellene todos los datos</v>
      </c>
      <c r="CT23" s="40"/>
      <c r="CU23" s="6" t="str">
        <f t="shared" si="1"/>
        <v/>
      </c>
    </row>
    <row r="24" spans="1:99" ht="30.75" thickBot="1" x14ac:dyDescent="0.3">
      <c r="A24" s="13"/>
      <c r="B24" s="13" t="s">
        <v>1901</v>
      </c>
      <c r="C24" s="15" t="s">
        <v>1120</v>
      </c>
      <c r="D24" s="9" t="s">
        <v>1118</v>
      </c>
      <c r="E24" s="10" t="str">
        <f t="shared" si="0"/>
        <v>XX</v>
      </c>
      <c r="F24" s="13"/>
      <c r="G24" s="22" t="s">
        <v>1119</v>
      </c>
      <c r="H24" s="24">
        <f>IFERROR(VLOOKUP('ENUMERACION CASAS RURALES'!G24,Datos!$A$1:$B$47,2,FALSE),"")</f>
        <v>0</v>
      </c>
      <c r="I24" s="22"/>
      <c r="J24" s="25" t="str">
        <f>IFERROR(VLOOKUP('ENUMERACION CASAS RURALES'!I24,Datos!$D$2:$F$1070,3,FALSE),"")</f>
        <v/>
      </c>
      <c r="K24" s="13"/>
      <c r="L24" s="14"/>
      <c r="M24" s="14"/>
      <c r="N24" s="14"/>
      <c r="O24" s="14"/>
      <c r="P24" s="26" t="str">
        <f t="shared" si="2"/>
        <v>-</v>
      </c>
      <c r="Q24" s="14"/>
      <c r="R24" s="26" t="str">
        <f t="shared" si="3"/>
        <v>-</v>
      </c>
      <c r="S24" s="14"/>
      <c r="T24" s="26" t="str">
        <f t="shared" si="4"/>
        <v>-</v>
      </c>
      <c r="U24" s="14"/>
      <c r="V24" s="26" t="str">
        <f t="shared" si="5"/>
        <v>-</v>
      </c>
      <c r="W24" s="14"/>
      <c r="X24" s="26" t="str">
        <f t="shared" si="6"/>
        <v>-</v>
      </c>
      <c r="Y24" s="14"/>
      <c r="Z24" s="26" t="str">
        <f t="shared" si="7"/>
        <v>-</v>
      </c>
      <c r="AA24" s="14"/>
      <c r="AB24" s="26" t="str">
        <f t="shared" si="8"/>
        <v>-</v>
      </c>
      <c r="AC24" s="14"/>
      <c r="AD24" s="26" t="str">
        <f t="shared" si="9"/>
        <v>-</v>
      </c>
      <c r="AE24" s="14"/>
      <c r="AF24" s="26" t="str">
        <f t="shared" si="10"/>
        <v>-</v>
      </c>
      <c r="AG24" s="14"/>
      <c r="AH24" s="26" t="str">
        <f t="shared" si="11"/>
        <v>-</v>
      </c>
      <c r="AI24" s="46">
        <f t="shared" si="12"/>
        <v>0</v>
      </c>
      <c r="AJ24" s="27" t="e">
        <f>VLOOKUP($AJ$18,Datos!$K$6:$P$12,MATCH('ENUMERACION CASAS RURALES'!C24,Datos!$K$6:$P$6,0),FALSE)</f>
        <v>#N/A</v>
      </c>
      <c r="AK24" s="27" t="e">
        <f>VLOOKUP($AK$18,Datos!$K$6:$P$12,MATCH('ENUMERACION CASAS RURALES'!C24,Datos!$K$6:$P$6,0),FALSE)</f>
        <v>#N/A</v>
      </c>
      <c r="AL24" s="26" t="e">
        <f t="shared" si="13"/>
        <v>#N/A</v>
      </c>
      <c r="AM24" s="27">
        <f t="shared" si="14"/>
        <v>0</v>
      </c>
      <c r="AN24" s="14" t="s">
        <v>1901</v>
      </c>
      <c r="AO24" s="27" t="e">
        <f>VLOOKUP(AN24,Datos!$K$6:$P$10,MATCH('ENUMERACION CASAS RURALES'!$C24,Datos!$K$6:$P$6,0),FALSE)</f>
        <v>#N/A</v>
      </c>
      <c r="AP24" s="27" t="e">
        <f t="shared" si="15"/>
        <v>#N/A</v>
      </c>
      <c r="AQ24" s="14"/>
      <c r="AR24" s="14" t="s">
        <v>1901</v>
      </c>
      <c r="AS24" s="27" t="e">
        <f>VLOOKUP(AR24,Datos!$K$6:$P$10,MATCH('ENUMERACION CASAS RURALES'!$C24,Datos!$K$6:$P$6,0),FALSE)</f>
        <v>#N/A</v>
      </c>
      <c r="AT24" s="27" t="e">
        <f t="shared" si="16"/>
        <v>#N/A</v>
      </c>
      <c r="AU24" s="14"/>
      <c r="AV24" s="14" t="s">
        <v>1901</v>
      </c>
      <c r="AW24" s="27" t="e">
        <f>VLOOKUP(AV24,Datos!$K$6:$P$10,MATCH('ENUMERACION CASAS RURALES'!$C24,Datos!$K$6:$P$6,0),FALSE)</f>
        <v>#N/A</v>
      </c>
      <c r="AX24" s="27" t="e">
        <f t="shared" si="17"/>
        <v>#N/A</v>
      </c>
      <c r="AY24" s="14"/>
      <c r="AZ24" s="14" t="s">
        <v>1901</v>
      </c>
      <c r="BA24" s="27" t="e">
        <f>VLOOKUP(AZ24,Datos!$K$6:$P$10,MATCH('ENUMERACION CASAS RURALES'!$C24,Datos!$K$6:$P$6,0),FALSE)</f>
        <v>#N/A</v>
      </c>
      <c r="BB24" s="27" t="e">
        <f t="shared" si="18"/>
        <v>#N/A</v>
      </c>
      <c r="BC24" s="14"/>
      <c r="BD24" s="14" t="s">
        <v>1901</v>
      </c>
      <c r="BE24" s="27" t="e">
        <f>VLOOKUP(BD24,Datos!$K$6:$P$10,MATCH('ENUMERACION CASAS RURALES'!$C24,Datos!$K$6:$P$6,0),FALSE)</f>
        <v>#N/A</v>
      </c>
      <c r="BF24" s="27" t="e">
        <f t="shared" si="19"/>
        <v>#N/A</v>
      </c>
      <c r="BG24" s="14"/>
      <c r="BH24" s="14" t="s">
        <v>1901</v>
      </c>
      <c r="BI24" s="27" t="e">
        <f>VLOOKUP(BH24,Datos!$K$6:$P$10,MATCH('ENUMERACION CASAS RURALES'!$C24,Datos!$K$6:$P$6,0),FALSE)</f>
        <v>#N/A</v>
      </c>
      <c r="BJ24" s="27" t="e">
        <f t="shared" si="20"/>
        <v>#N/A</v>
      </c>
      <c r="BK24" s="14"/>
      <c r="BL24" s="14" t="s">
        <v>1901</v>
      </c>
      <c r="BM24" s="27" t="e">
        <f>VLOOKUP(BL24,Datos!$K$6:$P$10,MATCH('ENUMERACION CASAS RURALES'!$C24,Datos!$K$6:$P$6,0),FALSE)</f>
        <v>#N/A</v>
      </c>
      <c r="BN24" s="27" t="e">
        <f t="shared" si="21"/>
        <v>#N/A</v>
      </c>
      <c r="BO24" s="14"/>
      <c r="BP24" s="14" t="s">
        <v>1901</v>
      </c>
      <c r="BQ24" s="27" t="e">
        <f>VLOOKUP(BP24,Datos!$K$6:$P$10,MATCH('ENUMERACION CASAS RURALES'!$C24,Datos!$K$6:$P$6,0),FALSE)</f>
        <v>#N/A</v>
      </c>
      <c r="BR24" s="27" t="e">
        <f t="shared" si="22"/>
        <v>#N/A</v>
      </c>
      <c r="BS24" s="14"/>
      <c r="BT24" s="14" t="s">
        <v>1901</v>
      </c>
      <c r="BU24" s="27" t="e">
        <f>VLOOKUP(BT24,Datos!$K$6:$P$10,MATCH('ENUMERACION CASAS RURALES'!$C24,Datos!$K$6:$P$6,0),FALSE)</f>
        <v>#N/A</v>
      </c>
      <c r="BV24" s="27" t="e">
        <f t="shared" si="23"/>
        <v>#N/A</v>
      </c>
      <c r="BW24" s="14"/>
      <c r="BX24" s="14" t="s">
        <v>1901</v>
      </c>
      <c r="BY24" s="27" t="e">
        <f>VLOOKUP(BX24,Datos!$K$6:$P$10,MATCH('ENUMERACION CASAS RURALES'!$C24,Datos!$K$6:$P$6,0),FALSE)</f>
        <v>#N/A</v>
      </c>
      <c r="BZ24" s="27" t="e">
        <f t="shared" si="24"/>
        <v>#N/A</v>
      </c>
      <c r="CA24" s="14"/>
      <c r="CB24" s="46">
        <f t="shared" si="25"/>
        <v>0</v>
      </c>
      <c r="CC24" s="32">
        <v>0</v>
      </c>
      <c r="CD24" s="27" t="e">
        <f>IF(((VLOOKUP($CD$19,Datos!$K$6:$P$9,MATCH('ENUMERACION CASAS RURALES'!$C24,Datos!$K$6:$P$6,0),FALSE))*CB24)&lt;10,10,((VLOOKUP($CD$19,Datos!$K$6:$P$9,MATCH('ENUMERACION CASAS RURALES'!$C24,Datos!$K$6:$P$6,0),FALSE))*CB24))</f>
        <v>#N/A</v>
      </c>
      <c r="CE24" s="27" t="str">
        <f t="shared" si="26"/>
        <v/>
      </c>
      <c r="CF24" s="26" t="e">
        <f t="shared" si="27"/>
        <v>#N/A</v>
      </c>
      <c r="CG24" s="49">
        <f t="shared" si="28"/>
        <v>0</v>
      </c>
      <c r="CH24" s="50"/>
      <c r="CI24" s="46">
        <f t="shared" si="29"/>
        <v>0</v>
      </c>
      <c r="CJ24" s="43" t="s">
        <v>1904</v>
      </c>
      <c r="CK24" s="44" t="str">
        <f t="shared" si="30"/>
        <v/>
      </c>
      <c r="CL24" s="43" t="s">
        <v>1904</v>
      </c>
      <c r="CM24" s="44" t="str">
        <f t="shared" si="31"/>
        <v/>
      </c>
      <c r="CN24" s="43" t="s">
        <v>1904</v>
      </c>
      <c r="CO24" s="44" t="str">
        <f t="shared" si="32"/>
        <v/>
      </c>
      <c r="CP24" s="43" t="s">
        <v>1904</v>
      </c>
      <c r="CQ24" s="44" t="str">
        <f t="shared" si="33"/>
        <v/>
      </c>
      <c r="CR24" s="43" t="s">
        <v>1904</v>
      </c>
      <c r="CS24" s="40" t="str">
        <f t="shared" si="34"/>
        <v>Rellene todos los datos</v>
      </c>
      <c r="CT24" s="40"/>
      <c r="CU24" s="6" t="str">
        <f t="shared" si="1"/>
        <v/>
      </c>
    </row>
    <row r="25" spans="1:99" ht="30.75" thickBot="1" x14ac:dyDescent="0.3">
      <c r="A25" s="13"/>
      <c r="B25" s="13" t="s">
        <v>1901</v>
      </c>
      <c r="C25" s="15" t="s">
        <v>1120</v>
      </c>
      <c r="D25" s="9" t="s">
        <v>1118</v>
      </c>
      <c r="E25" s="10" t="str">
        <f t="shared" si="0"/>
        <v>XX</v>
      </c>
      <c r="F25" s="13"/>
      <c r="G25" s="22" t="s">
        <v>1119</v>
      </c>
      <c r="H25" s="24">
        <f>IFERROR(VLOOKUP('ENUMERACION CASAS RURALES'!G25,Datos!$A$1:$B$47,2,FALSE),"")</f>
        <v>0</v>
      </c>
      <c r="I25" s="22"/>
      <c r="J25" s="25" t="str">
        <f>IFERROR(VLOOKUP('ENUMERACION CASAS RURALES'!I25,Datos!$D$2:$F$1070,3,FALSE),"")</f>
        <v/>
      </c>
      <c r="K25" s="13"/>
      <c r="L25" s="14"/>
      <c r="M25" s="14"/>
      <c r="N25" s="14"/>
      <c r="O25" s="14"/>
      <c r="P25" s="26" t="str">
        <f t="shared" si="2"/>
        <v>-</v>
      </c>
      <c r="Q25" s="14"/>
      <c r="R25" s="26" t="str">
        <f t="shared" si="3"/>
        <v>-</v>
      </c>
      <c r="S25" s="14"/>
      <c r="T25" s="26" t="str">
        <f t="shared" si="4"/>
        <v>-</v>
      </c>
      <c r="U25" s="14"/>
      <c r="V25" s="26" t="str">
        <f t="shared" si="5"/>
        <v>-</v>
      </c>
      <c r="W25" s="14"/>
      <c r="X25" s="26" t="str">
        <f t="shared" si="6"/>
        <v>-</v>
      </c>
      <c r="Y25" s="14"/>
      <c r="Z25" s="26" t="str">
        <f t="shared" si="7"/>
        <v>-</v>
      </c>
      <c r="AA25" s="14"/>
      <c r="AB25" s="26" t="str">
        <f t="shared" si="8"/>
        <v>-</v>
      </c>
      <c r="AC25" s="14"/>
      <c r="AD25" s="26" t="str">
        <f t="shared" si="9"/>
        <v>-</v>
      </c>
      <c r="AE25" s="14"/>
      <c r="AF25" s="26" t="str">
        <f t="shared" si="10"/>
        <v>-</v>
      </c>
      <c r="AG25" s="14"/>
      <c r="AH25" s="26" t="str">
        <f t="shared" si="11"/>
        <v>-</v>
      </c>
      <c r="AI25" s="46">
        <f t="shared" si="12"/>
        <v>0</v>
      </c>
      <c r="AJ25" s="27" t="e">
        <f>VLOOKUP($AJ$18,Datos!$K$6:$P$12,MATCH('ENUMERACION CASAS RURALES'!C25,Datos!$K$6:$P$6,0),FALSE)</f>
        <v>#N/A</v>
      </c>
      <c r="AK25" s="27" t="e">
        <f>VLOOKUP($AK$18,Datos!$K$6:$P$12,MATCH('ENUMERACION CASAS RURALES'!C25,Datos!$K$6:$P$6,0),FALSE)</f>
        <v>#N/A</v>
      </c>
      <c r="AL25" s="26" t="e">
        <f t="shared" si="13"/>
        <v>#N/A</v>
      </c>
      <c r="AM25" s="27">
        <f t="shared" si="14"/>
        <v>0</v>
      </c>
      <c r="AN25" s="14" t="s">
        <v>1901</v>
      </c>
      <c r="AO25" s="27" t="e">
        <f>VLOOKUP(AN25,Datos!$K$6:$P$10,MATCH('ENUMERACION CASAS RURALES'!$C25,Datos!$K$6:$P$6,0),FALSE)</f>
        <v>#N/A</v>
      </c>
      <c r="AP25" s="27" t="e">
        <f t="shared" si="15"/>
        <v>#N/A</v>
      </c>
      <c r="AQ25" s="14"/>
      <c r="AR25" s="14" t="s">
        <v>1901</v>
      </c>
      <c r="AS25" s="27" t="e">
        <f>VLOOKUP(AR25,Datos!$K$6:$P$10,MATCH('ENUMERACION CASAS RURALES'!$C25,Datos!$K$6:$P$6,0),FALSE)</f>
        <v>#N/A</v>
      </c>
      <c r="AT25" s="27" t="e">
        <f t="shared" si="16"/>
        <v>#N/A</v>
      </c>
      <c r="AU25" s="14"/>
      <c r="AV25" s="14" t="s">
        <v>1901</v>
      </c>
      <c r="AW25" s="27" t="e">
        <f>VLOOKUP(AV25,Datos!$K$6:$P$10,MATCH('ENUMERACION CASAS RURALES'!$C25,Datos!$K$6:$P$6,0),FALSE)</f>
        <v>#N/A</v>
      </c>
      <c r="AX25" s="27" t="e">
        <f t="shared" si="17"/>
        <v>#N/A</v>
      </c>
      <c r="AY25" s="14"/>
      <c r="AZ25" s="14" t="s">
        <v>1901</v>
      </c>
      <c r="BA25" s="27" t="e">
        <f>VLOOKUP(AZ25,Datos!$K$6:$P$10,MATCH('ENUMERACION CASAS RURALES'!$C25,Datos!$K$6:$P$6,0),FALSE)</f>
        <v>#N/A</v>
      </c>
      <c r="BB25" s="27" t="e">
        <f t="shared" si="18"/>
        <v>#N/A</v>
      </c>
      <c r="BC25" s="14"/>
      <c r="BD25" s="14" t="s">
        <v>1901</v>
      </c>
      <c r="BE25" s="27" t="e">
        <f>VLOOKUP(BD25,Datos!$K$6:$P$10,MATCH('ENUMERACION CASAS RURALES'!$C25,Datos!$K$6:$P$6,0),FALSE)</f>
        <v>#N/A</v>
      </c>
      <c r="BF25" s="27" t="e">
        <f t="shared" si="19"/>
        <v>#N/A</v>
      </c>
      <c r="BG25" s="14"/>
      <c r="BH25" s="14" t="s">
        <v>1901</v>
      </c>
      <c r="BI25" s="27" t="e">
        <f>VLOOKUP(BH25,Datos!$K$6:$P$10,MATCH('ENUMERACION CASAS RURALES'!$C25,Datos!$K$6:$P$6,0),FALSE)</f>
        <v>#N/A</v>
      </c>
      <c r="BJ25" s="27" t="e">
        <f t="shared" si="20"/>
        <v>#N/A</v>
      </c>
      <c r="BK25" s="14"/>
      <c r="BL25" s="14" t="s">
        <v>1901</v>
      </c>
      <c r="BM25" s="27" t="e">
        <f>VLOOKUP(BL25,Datos!$K$6:$P$10,MATCH('ENUMERACION CASAS RURALES'!$C25,Datos!$K$6:$P$6,0),FALSE)</f>
        <v>#N/A</v>
      </c>
      <c r="BN25" s="27" t="e">
        <f t="shared" si="21"/>
        <v>#N/A</v>
      </c>
      <c r="BO25" s="14"/>
      <c r="BP25" s="14" t="s">
        <v>1901</v>
      </c>
      <c r="BQ25" s="27" t="e">
        <f>VLOOKUP(BP25,Datos!$K$6:$P$10,MATCH('ENUMERACION CASAS RURALES'!$C25,Datos!$K$6:$P$6,0),FALSE)</f>
        <v>#N/A</v>
      </c>
      <c r="BR25" s="27" t="e">
        <f t="shared" si="22"/>
        <v>#N/A</v>
      </c>
      <c r="BS25" s="14"/>
      <c r="BT25" s="14" t="s">
        <v>1901</v>
      </c>
      <c r="BU25" s="27" t="e">
        <f>VLOOKUP(BT25,Datos!$K$6:$P$10,MATCH('ENUMERACION CASAS RURALES'!$C25,Datos!$K$6:$P$6,0),FALSE)</f>
        <v>#N/A</v>
      </c>
      <c r="BV25" s="27" t="e">
        <f t="shared" si="23"/>
        <v>#N/A</v>
      </c>
      <c r="BW25" s="14"/>
      <c r="BX25" s="14" t="s">
        <v>1901</v>
      </c>
      <c r="BY25" s="27" t="e">
        <f>VLOOKUP(BX25,Datos!$K$6:$P$10,MATCH('ENUMERACION CASAS RURALES'!$C25,Datos!$K$6:$P$6,0),FALSE)</f>
        <v>#N/A</v>
      </c>
      <c r="BZ25" s="27" t="e">
        <f t="shared" si="24"/>
        <v>#N/A</v>
      </c>
      <c r="CA25" s="14"/>
      <c r="CB25" s="46">
        <f t="shared" si="25"/>
        <v>0</v>
      </c>
      <c r="CC25" s="32">
        <v>0</v>
      </c>
      <c r="CD25" s="27" t="e">
        <f>IF(((VLOOKUP($CD$19,Datos!$K$6:$P$9,MATCH('ENUMERACION CASAS RURALES'!$C25,Datos!$K$6:$P$6,0),FALSE))*CB25)&lt;10,10,((VLOOKUP($CD$19,Datos!$K$6:$P$9,MATCH('ENUMERACION CASAS RURALES'!$C25,Datos!$K$6:$P$6,0),FALSE))*CB25))</f>
        <v>#N/A</v>
      </c>
      <c r="CE25" s="27" t="str">
        <f t="shared" si="26"/>
        <v/>
      </c>
      <c r="CF25" s="26" t="e">
        <f t="shared" si="27"/>
        <v>#N/A</v>
      </c>
      <c r="CG25" s="49">
        <f t="shared" si="28"/>
        <v>0</v>
      </c>
      <c r="CH25" s="50"/>
      <c r="CI25" s="46">
        <f t="shared" si="29"/>
        <v>0</v>
      </c>
      <c r="CJ25" s="43" t="s">
        <v>1904</v>
      </c>
      <c r="CK25" s="44" t="str">
        <f t="shared" si="30"/>
        <v/>
      </c>
      <c r="CL25" s="43" t="s">
        <v>1904</v>
      </c>
      <c r="CM25" s="44" t="str">
        <f t="shared" si="31"/>
        <v/>
      </c>
      <c r="CN25" s="43" t="s">
        <v>1904</v>
      </c>
      <c r="CO25" s="44" t="str">
        <f t="shared" si="32"/>
        <v/>
      </c>
      <c r="CP25" s="43" t="s">
        <v>1904</v>
      </c>
      <c r="CQ25" s="44" t="str">
        <f t="shared" si="33"/>
        <v/>
      </c>
      <c r="CR25" s="43" t="s">
        <v>1904</v>
      </c>
      <c r="CS25" s="40" t="str">
        <f t="shared" si="34"/>
        <v>Rellene todos los datos</v>
      </c>
      <c r="CT25" s="40"/>
      <c r="CU25" s="6" t="str">
        <f t="shared" si="1"/>
        <v/>
      </c>
    </row>
    <row r="26" spans="1:99" ht="30.75" thickBot="1" x14ac:dyDescent="0.3">
      <c r="A26" s="13"/>
      <c r="B26" s="13" t="s">
        <v>1901</v>
      </c>
      <c r="C26" s="15" t="s">
        <v>1120</v>
      </c>
      <c r="D26" s="9" t="s">
        <v>1118</v>
      </c>
      <c r="E26" s="10" t="str">
        <f t="shared" si="0"/>
        <v>XX</v>
      </c>
      <c r="F26" s="13"/>
      <c r="G26" s="22" t="s">
        <v>1119</v>
      </c>
      <c r="H26" s="24">
        <f>IFERROR(VLOOKUP('ENUMERACION CASAS RURALES'!G26,Datos!$A$1:$B$47,2,FALSE),"")</f>
        <v>0</v>
      </c>
      <c r="I26" s="22"/>
      <c r="J26" s="25" t="str">
        <f>IFERROR(VLOOKUP('ENUMERACION CASAS RURALES'!I26,Datos!$D$2:$F$1070,3,FALSE),"")</f>
        <v/>
      </c>
      <c r="K26" s="13"/>
      <c r="L26" s="14"/>
      <c r="M26" s="14"/>
      <c r="N26" s="14"/>
      <c r="O26" s="14"/>
      <c r="P26" s="26" t="str">
        <f t="shared" si="2"/>
        <v>-</v>
      </c>
      <c r="Q26" s="14"/>
      <c r="R26" s="26" t="str">
        <f t="shared" si="3"/>
        <v>-</v>
      </c>
      <c r="S26" s="14"/>
      <c r="T26" s="26" t="str">
        <f t="shared" si="4"/>
        <v>-</v>
      </c>
      <c r="U26" s="14"/>
      <c r="V26" s="26" t="str">
        <f t="shared" si="5"/>
        <v>-</v>
      </c>
      <c r="W26" s="14"/>
      <c r="X26" s="26" t="str">
        <f t="shared" si="6"/>
        <v>-</v>
      </c>
      <c r="Y26" s="14"/>
      <c r="Z26" s="26" t="str">
        <f t="shared" si="7"/>
        <v>-</v>
      </c>
      <c r="AA26" s="14"/>
      <c r="AB26" s="26" t="str">
        <f t="shared" si="8"/>
        <v>-</v>
      </c>
      <c r="AC26" s="14"/>
      <c r="AD26" s="26" t="str">
        <f t="shared" si="9"/>
        <v>-</v>
      </c>
      <c r="AE26" s="14"/>
      <c r="AF26" s="26" t="str">
        <f t="shared" si="10"/>
        <v>-</v>
      </c>
      <c r="AG26" s="14"/>
      <c r="AH26" s="26" t="str">
        <f t="shared" si="11"/>
        <v>-</v>
      </c>
      <c r="AI26" s="46">
        <f t="shared" si="12"/>
        <v>0</v>
      </c>
      <c r="AJ26" s="27" t="e">
        <f>VLOOKUP($AJ$18,Datos!$K$6:$P$12,MATCH('ENUMERACION CASAS RURALES'!C26,Datos!$K$6:$P$6,0),FALSE)</f>
        <v>#N/A</v>
      </c>
      <c r="AK26" s="27" t="e">
        <f>VLOOKUP($AK$18,Datos!$K$6:$P$12,MATCH('ENUMERACION CASAS RURALES'!C26,Datos!$K$6:$P$6,0),FALSE)</f>
        <v>#N/A</v>
      </c>
      <c r="AL26" s="26" t="e">
        <f t="shared" si="13"/>
        <v>#N/A</v>
      </c>
      <c r="AM26" s="27">
        <f t="shared" si="14"/>
        <v>0</v>
      </c>
      <c r="AN26" s="14" t="s">
        <v>1901</v>
      </c>
      <c r="AO26" s="27" t="e">
        <f>VLOOKUP(AN26,Datos!$K$6:$P$10,MATCH('ENUMERACION CASAS RURALES'!$C26,Datos!$K$6:$P$6,0),FALSE)</f>
        <v>#N/A</v>
      </c>
      <c r="AP26" s="27" t="e">
        <f t="shared" si="15"/>
        <v>#N/A</v>
      </c>
      <c r="AQ26" s="14"/>
      <c r="AR26" s="14" t="s">
        <v>1901</v>
      </c>
      <c r="AS26" s="27" t="e">
        <f>VLOOKUP(AR26,Datos!$K$6:$P$10,MATCH('ENUMERACION CASAS RURALES'!$C26,Datos!$K$6:$P$6,0),FALSE)</f>
        <v>#N/A</v>
      </c>
      <c r="AT26" s="27" t="e">
        <f t="shared" si="16"/>
        <v>#N/A</v>
      </c>
      <c r="AU26" s="14"/>
      <c r="AV26" s="14" t="s">
        <v>1901</v>
      </c>
      <c r="AW26" s="27" t="e">
        <f>VLOOKUP(AV26,Datos!$K$6:$P$10,MATCH('ENUMERACION CASAS RURALES'!$C26,Datos!$K$6:$P$6,0),FALSE)</f>
        <v>#N/A</v>
      </c>
      <c r="AX26" s="27" t="e">
        <f t="shared" si="17"/>
        <v>#N/A</v>
      </c>
      <c r="AY26" s="14"/>
      <c r="AZ26" s="14" t="s">
        <v>1901</v>
      </c>
      <c r="BA26" s="27" t="e">
        <f>VLOOKUP(AZ26,Datos!$K$6:$P$10,MATCH('ENUMERACION CASAS RURALES'!$C26,Datos!$K$6:$P$6,0),FALSE)</f>
        <v>#N/A</v>
      </c>
      <c r="BB26" s="27" t="e">
        <f t="shared" si="18"/>
        <v>#N/A</v>
      </c>
      <c r="BC26" s="14"/>
      <c r="BD26" s="14" t="s">
        <v>1901</v>
      </c>
      <c r="BE26" s="27" t="e">
        <f>VLOOKUP(BD26,Datos!$K$6:$P$10,MATCH('ENUMERACION CASAS RURALES'!$C26,Datos!$K$6:$P$6,0),FALSE)</f>
        <v>#N/A</v>
      </c>
      <c r="BF26" s="27" t="e">
        <f t="shared" si="19"/>
        <v>#N/A</v>
      </c>
      <c r="BG26" s="14"/>
      <c r="BH26" s="14" t="s">
        <v>1901</v>
      </c>
      <c r="BI26" s="27" t="e">
        <f>VLOOKUP(BH26,Datos!$K$6:$P$10,MATCH('ENUMERACION CASAS RURALES'!$C26,Datos!$K$6:$P$6,0),FALSE)</f>
        <v>#N/A</v>
      </c>
      <c r="BJ26" s="27" t="e">
        <f t="shared" si="20"/>
        <v>#N/A</v>
      </c>
      <c r="BK26" s="14"/>
      <c r="BL26" s="14" t="s">
        <v>1901</v>
      </c>
      <c r="BM26" s="27" t="e">
        <f>VLOOKUP(BL26,Datos!$K$6:$P$10,MATCH('ENUMERACION CASAS RURALES'!$C26,Datos!$K$6:$P$6,0),FALSE)</f>
        <v>#N/A</v>
      </c>
      <c r="BN26" s="27" t="e">
        <f t="shared" si="21"/>
        <v>#N/A</v>
      </c>
      <c r="BO26" s="14"/>
      <c r="BP26" s="14" t="s">
        <v>1901</v>
      </c>
      <c r="BQ26" s="27" t="e">
        <f>VLOOKUP(BP26,Datos!$K$6:$P$10,MATCH('ENUMERACION CASAS RURALES'!$C26,Datos!$K$6:$P$6,0),FALSE)</f>
        <v>#N/A</v>
      </c>
      <c r="BR26" s="27" t="e">
        <f t="shared" si="22"/>
        <v>#N/A</v>
      </c>
      <c r="BS26" s="14"/>
      <c r="BT26" s="14" t="s">
        <v>1901</v>
      </c>
      <c r="BU26" s="27" t="e">
        <f>VLOOKUP(BT26,Datos!$K$6:$P$10,MATCH('ENUMERACION CASAS RURALES'!$C26,Datos!$K$6:$P$6,0),FALSE)</f>
        <v>#N/A</v>
      </c>
      <c r="BV26" s="27" t="e">
        <f t="shared" si="23"/>
        <v>#N/A</v>
      </c>
      <c r="BW26" s="14"/>
      <c r="BX26" s="14" t="s">
        <v>1901</v>
      </c>
      <c r="BY26" s="27" t="e">
        <f>VLOOKUP(BX26,Datos!$K$6:$P$10,MATCH('ENUMERACION CASAS RURALES'!$C26,Datos!$K$6:$P$6,0),FALSE)</f>
        <v>#N/A</v>
      </c>
      <c r="BZ26" s="27" t="e">
        <f t="shared" si="24"/>
        <v>#N/A</v>
      </c>
      <c r="CA26" s="14"/>
      <c r="CB26" s="46">
        <f t="shared" si="25"/>
        <v>0</v>
      </c>
      <c r="CC26" s="32">
        <v>0</v>
      </c>
      <c r="CD26" s="27" t="e">
        <f>IF(((VLOOKUP($CD$19,Datos!$K$6:$P$9,MATCH('ENUMERACION CASAS RURALES'!$C26,Datos!$K$6:$P$6,0),FALSE))*CB26)&lt;10,10,((VLOOKUP($CD$19,Datos!$K$6:$P$9,MATCH('ENUMERACION CASAS RURALES'!$C26,Datos!$K$6:$P$6,0),FALSE))*CB26))</f>
        <v>#N/A</v>
      </c>
      <c r="CE26" s="27" t="str">
        <f t="shared" si="26"/>
        <v/>
      </c>
      <c r="CF26" s="26" t="e">
        <f t="shared" si="27"/>
        <v>#N/A</v>
      </c>
      <c r="CG26" s="49">
        <f t="shared" si="28"/>
        <v>0</v>
      </c>
      <c r="CH26" s="50"/>
      <c r="CI26" s="46">
        <f t="shared" si="29"/>
        <v>0</v>
      </c>
      <c r="CJ26" s="43" t="s">
        <v>1904</v>
      </c>
      <c r="CK26" s="44" t="str">
        <f t="shared" si="30"/>
        <v/>
      </c>
      <c r="CL26" s="43" t="s">
        <v>1904</v>
      </c>
      <c r="CM26" s="44" t="str">
        <f t="shared" si="31"/>
        <v/>
      </c>
      <c r="CN26" s="43" t="s">
        <v>1904</v>
      </c>
      <c r="CO26" s="44" t="str">
        <f t="shared" si="32"/>
        <v/>
      </c>
      <c r="CP26" s="43" t="s">
        <v>1904</v>
      </c>
      <c r="CQ26" s="44" t="str">
        <f t="shared" si="33"/>
        <v/>
      </c>
      <c r="CR26" s="43" t="s">
        <v>1904</v>
      </c>
      <c r="CS26" s="40" t="str">
        <f t="shared" si="34"/>
        <v>Rellene todos los datos</v>
      </c>
      <c r="CT26" s="40"/>
      <c r="CU26" s="6" t="str">
        <f t="shared" si="1"/>
        <v/>
      </c>
    </row>
    <row r="27" spans="1:99" ht="30.75" thickBot="1" x14ac:dyDescent="0.3">
      <c r="A27" s="13"/>
      <c r="B27" s="13" t="s">
        <v>1901</v>
      </c>
      <c r="C27" s="15" t="s">
        <v>1120</v>
      </c>
      <c r="D27" s="9" t="s">
        <v>1118</v>
      </c>
      <c r="E27" s="10" t="str">
        <f t="shared" si="0"/>
        <v>XX</v>
      </c>
      <c r="F27" s="13"/>
      <c r="G27" s="22" t="s">
        <v>1119</v>
      </c>
      <c r="H27" s="24">
        <f>IFERROR(VLOOKUP('ENUMERACION CASAS RURALES'!G27,Datos!$A$1:$B$47,2,FALSE),"")</f>
        <v>0</v>
      </c>
      <c r="I27" s="22"/>
      <c r="J27" s="25" t="str">
        <f>IFERROR(VLOOKUP('ENUMERACION CASAS RURALES'!I27,Datos!$D$2:$F$1070,3,FALSE),"")</f>
        <v/>
      </c>
      <c r="K27" s="13"/>
      <c r="L27" s="14"/>
      <c r="M27" s="14"/>
      <c r="N27" s="14"/>
      <c r="O27" s="14"/>
      <c r="P27" s="26" t="str">
        <f t="shared" si="2"/>
        <v>-</v>
      </c>
      <c r="Q27" s="14"/>
      <c r="R27" s="26" t="str">
        <f t="shared" si="3"/>
        <v>-</v>
      </c>
      <c r="S27" s="14"/>
      <c r="T27" s="26" t="str">
        <f t="shared" si="4"/>
        <v>-</v>
      </c>
      <c r="U27" s="14"/>
      <c r="V27" s="26" t="str">
        <f t="shared" si="5"/>
        <v>-</v>
      </c>
      <c r="W27" s="14"/>
      <c r="X27" s="26" t="str">
        <f t="shared" si="6"/>
        <v>-</v>
      </c>
      <c r="Y27" s="14"/>
      <c r="Z27" s="26" t="str">
        <f t="shared" si="7"/>
        <v>-</v>
      </c>
      <c r="AA27" s="14"/>
      <c r="AB27" s="26" t="str">
        <f t="shared" si="8"/>
        <v>-</v>
      </c>
      <c r="AC27" s="14"/>
      <c r="AD27" s="26" t="str">
        <f t="shared" si="9"/>
        <v>-</v>
      </c>
      <c r="AE27" s="14"/>
      <c r="AF27" s="26" t="str">
        <f t="shared" si="10"/>
        <v>-</v>
      </c>
      <c r="AG27" s="14"/>
      <c r="AH27" s="26" t="str">
        <f t="shared" si="11"/>
        <v>-</v>
      </c>
      <c r="AI27" s="46">
        <f t="shared" si="12"/>
        <v>0</v>
      </c>
      <c r="AJ27" s="27" t="e">
        <f>VLOOKUP($AJ$18,Datos!$K$6:$P$12,MATCH('ENUMERACION CASAS RURALES'!C27,Datos!$K$6:$P$6,0),FALSE)</f>
        <v>#N/A</v>
      </c>
      <c r="AK27" s="27" t="e">
        <f>VLOOKUP($AK$18,Datos!$K$6:$P$12,MATCH('ENUMERACION CASAS RURALES'!C27,Datos!$K$6:$P$6,0),FALSE)</f>
        <v>#N/A</v>
      </c>
      <c r="AL27" s="26" t="e">
        <f t="shared" si="13"/>
        <v>#N/A</v>
      </c>
      <c r="AM27" s="27">
        <f t="shared" si="14"/>
        <v>0</v>
      </c>
      <c r="AN27" s="14" t="s">
        <v>1901</v>
      </c>
      <c r="AO27" s="27" t="e">
        <f>VLOOKUP(AN27,Datos!$K$6:$P$10,MATCH('ENUMERACION CASAS RURALES'!$C27,Datos!$K$6:$P$6,0),FALSE)</f>
        <v>#N/A</v>
      </c>
      <c r="AP27" s="27" t="e">
        <f t="shared" si="15"/>
        <v>#N/A</v>
      </c>
      <c r="AQ27" s="14"/>
      <c r="AR27" s="14" t="s">
        <v>1901</v>
      </c>
      <c r="AS27" s="27" t="e">
        <f>VLOOKUP(AR27,Datos!$K$6:$P$10,MATCH('ENUMERACION CASAS RURALES'!$C27,Datos!$K$6:$P$6,0),FALSE)</f>
        <v>#N/A</v>
      </c>
      <c r="AT27" s="27" t="e">
        <f t="shared" si="16"/>
        <v>#N/A</v>
      </c>
      <c r="AU27" s="14"/>
      <c r="AV27" s="14" t="s">
        <v>1901</v>
      </c>
      <c r="AW27" s="27" t="e">
        <f>VLOOKUP(AV27,Datos!$K$6:$P$10,MATCH('ENUMERACION CASAS RURALES'!$C27,Datos!$K$6:$P$6,0),FALSE)</f>
        <v>#N/A</v>
      </c>
      <c r="AX27" s="27" t="e">
        <f t="shared" si="17"/>
        <v>#N/A</v>
      </c>
      <c r="AY27" s="14"/>
      <c r="AZ27" s="14" t="s">
        <v>1901</v>
      </c>
      <c r="BA27" s="27" t="e">
        <f>VLOOKUP(AZ27,Datos!$K$6:$P$10,MATCH('ENUMERACION CASAS RURALES'!$C27,Datos!$K$6:$P$6,0),FALSE)</f>
        <v>#N/A</v>
      </c>
      <c r="BB27" s="27" t="e">
        <f t="shared" si="18"/>
        <v>#N/A</v>
      </c>
      <c r="BC27" s="14"/>
      <c r="BD27" s="14" t="s">
        <v>1901</v>
      </c>
      <c r="BE27" s="27" t="e">
        <f>VLOOKUP(BD27,Datos!$K$6:$P$10,MATCH('ENUMERACION CASAS RURALES'!$C27,Datos!$K$6:$P$6,0),FALSE)</f>
        <v>#N/A</v>
      </c>
      <c r="BF27" s="27" t="e">
        <f t="shared" si="19"/>
        <v>#N/A</v>
      </c>
      <c r="BG27" s="14"/>
      <c r="BH27" s="14" t="s">
        <v>1901</v>
      </c>
      <c r="BI27" s="27" t="e">
        <f>VLOOKUP(BH27,Datos!$K$6:$P$10,MATCH('ENUMERACION CASAS RURALES'!$C27,Datos!$K$6:$P$6,0),FALSE)</f>
        <v>#N/A</v>
      </c>
      <c r="BJ27" s="27" t="e">
        <f t="shared" si="20"/>
        <v>#N/A</v>
      </c>
      <c r="BK27" s="14"/>
      <c r="BL27" s="14" t="s">
        <v>1901</v>
      </c>
      <c r="BM27" s="27" t="e">
        <f>VLOOKUP(BL27,Datos!$K$6:$P$10,MATCH('ENUMERACION CASAS RURALES'!$C27,Datos!$K$6:$P$6,0),FALSE)</f>
        <v>#N/A</v>
      </c>
      <c r="BN27" s="27" t="e">
        <f t="shared" si="21"/>
        <v>#N/A</v>
      </c>
      <c r="BO27" s="14"/>
      <c r="BP27" s="14" t="s">
        <v>1901</v>
      </c>
      <c r="BQ27" s="27" t="e">
        <f>VLOOKUP(BP27,Datos!$K$6:$P$10,MATCH('ENUMERACION CASAS RURALES'!$C27,Datos!$K$6:$P$6,0),FALSE)</f>
        <v>#N/A</v>
      </c>
      <c r="BR27" s="27" t="e">
        <f t="shared" si="22"/>
        <v>#N/A</v>
      </c>
      <c r="BS27" s="14"/>
      <c r="BT27" s="14" t="s">
        <v>1901</v>
      </c>
      <c r="BU27" s="27" t="e">
        <f>VLOOKUP(BT27,Datos!$K$6:$P$10,MATCH('ENUMERACION CASAS RURALES'!$C27,Datos!$K$6:$P$6,0),FALSE)</f>
        <v>#N/A</v>
      </c>
      <c r="BV27" s="27" t="e">
        <f t="shared" si="23"/>
        <v>#N/A</v>
      </c>
      <c r="BW27" s="14"/>
      <c r="BX27" s="14" t="s">
        <v>1901</v>
      </c>
      <c r="BY27" s="27" t="e">
        <f>VLOOKUP(BX27,Datos!$K$6:$P$10,MATCH('ENUMERACION CASAS RURALES'!$C27,Datos!$K$6:$P$6,0),FALSE)</f>
        <v>#N/A</v>
      </c>
      <c r="BZ27" s="27" t="e">
        <f t="shared" si="24"/>
        <v>#N/A</v>
      </c>
      <c r="CA27" s="14"/>
      <c r="CB27" s="46">
        <f t="shared" si="25"/>
        <v>0</v>
      </c>
      <c r="CC27" s="32">
        <v>0</v>
      </c>
      <c r="CD27" s="27" t="e">
        <f>IF(((VLOOKUP($CD$19,Datos!$K$6:$P$9,MATCH('ENUMERACION CASAS RURALES'!$C27,Datos!$K$6:$P$6,0),FALSE))*CB27)&lt;10,10,((VLOOKUP($CD$19,Datos!$K$6:$P$9,MATCH('ENUMERACION CASAS RURALES'!$C27,Datos!$K$6:$P$6,0),FALSE))*CB27))</f>
        <v>#N/A</v>
      </c>
      <c r="CE27" s="27" t="str">
        <f t="shared" si="26"/>
        <v/>
      </c>
      <c r="CF27" s="26" t="e">
        <f t="shared" si="27"/>
        <v>#N/A</v>
      </c>
      <c r="CG27" s="49">
        <f t="shared" si="28"/>
        <v>0</v>
      </c>
      <c r="CH27" s="50"/>
      <c r="CI27" s="46">
        <f t="shared" si="29"/>
        <v>0</v>
      </c>
      <c r="CJ27" s="43" t="s">
        <v>1904</v>
      </c>
      <c r="CK27" s="44" t="str">
        <f t="shared" si="30"/>
        <v/>
      </c>
      <c r="CL27" s="43" t="s">
        <v>1904</v>
      </c>
      <c r="CM27" s="44" t="str">
        <f t="shared" si="31"/>
        <v/>
      </c>
      <c r="CN27" s="43" t="s">
        <v>1904</v>
      </c>
      <c r="CO27" s="44" t="str">
        <f t="shared" si="32"/>
        <v/>
      </c>
      <c r="CP27" s="43" t="s">
        <v>1904</v>
      </c>
      <c r="CQ27" s="44" t="str">
        <f t="shared" si="33"/>
        <v/>
      </c>
      <c r="CR27" s="43" t="s">
        <v>1904</v>
      </c>
      <c r="CS27" s="40" t="str">
        <f t="shared" si="34"/>
        <v>Rellene todos los datos</v>
      </c>
      <c r="CT27" s="40"/>
      <c r="CU27" s="6" t="str">
        <f t="shared" si="1"/>
        <v/>
      </c>
    </row>
    <row r="28" spans="1:99" ht="30.75" thickBot="1" x14ac:dyDescent="0.3">
      <c r="A28" s="13"/>
      <c r="B28" s="13" t="s">
        <v>1901</v>
      </c>
      <c r="C28" s="15" t="s">
        <v>1120</v>
      </c>
      <c r="D28" s="9" t="s">
        <v>1118</v>
      </c>
      <c r="E28" s="10" t="str">
        <f t="shared" si="0"/>
        <v>XX</v>
      </c>
      <c r="F28" s="13"/>
      <c r="G28" s="22" t="s">
        <v>1119</v>
      </c>
      <c r="H28" s="24">
        <f>IFERROR(VLOOKUP('ENUMERACION CASAS RURALES'!G28,Datos!$A$1:$B$47,2,FALSE),"")</f>
        <v>0</v>
      </c>
      <c r="I28" s="22"/>
      <c r="J28" s="25" t="str">
        <f>IFERROR(VLOOKUP('ENUMERACION CASAS RURALES'!I28,Datos!$D$2:$F$1070,3,FALSE),"")</f>
        <v/>
      </c>
      <c r="K28" s="13"/>
      <c r="L28" s="14"/>
      <c r="M28" s="14"/>
      <c r="N28" s="14"/>
      <c r="O28" s="14"/>
      <c r="P28" s="26" t="str">
        <f t="shared" si="2"/>
        <v>-</v>
      </c>
      <c r="Q28" s="14"/>
      <c r="R28" s="26" t="str">
        <f t="shared" si="3"/>
        <v>-</v>
      </c>
      <c r="S28" s="14"/>
      <c r="T28" s="26" t="str">
        <f t="shared" si="4"/>
        <v>-</v>
      </c>
      <c r="U28" s="14"/>
      <c r="V28" s="26" t="str">
        <f t="shared" si="5"/>
        <v>-</v>
      </c>
      <c r="W28" s="14"/>
      <c r="X28" s="26" t="str">
        <f t="shared" si="6"/>
        <v>-</v>
      </c>
      <c r="Y28" s="14"/>
      <c r="Z28" s="26" t="str">
        <f t="shared" si="7"/>
        <v>-</v>
      </c>
      <c r="AA28" s="14"/>
      <c r="AB28" s="26" t="str">
        <f t="shared" si="8"/>
        <v>-</v>
      </c>
      <c r="AC28" s="14"/>
      <c r="AD28" s="26" t="str">
        <f t="shared" si="9"/>
        <v>-</v>
      </c>
      <c r="AE28" s="14"/>
      <c r="AF28" s="26" t="str">
        <f t="shared" si="10"/>
        <v>-</v>
      </c>
      <c r="AG28" s="14"/>
      <c r="AH28" s="26" t="str">
        <f t="shared" si="11"/>
        <v>-</v>
      </c>
      <c r="AI28" s="46">
        <f t="shared" si="12"/>
        <v>0</v>
      </c>
      <c r="AJ28" s="27" t="e">
        <f>VLOOKUP($AJ$18,Datos!$K$6:$P$12,MATCH('ENUMERACION CASAS RURALES'!C28,Datos!$K$6:$P$6,0),FALSE)</f>
        <v>#N/A</v>
      </c>
      <c r="AK28" s="27" t="e">
        <f>VLOOKUP($AK$18,Datos!$K$6:$P$12,MATCH('ENUMERACION CASAS RURALES'!C28,Datos!$K$6:$P$6,0),FALSE)</f>
        <v>#N/A</v>
      </c>
      <c r="AL28" s="26" t="e">
        <f t="shared" si="13"/>
        <v>#N/A</v>
      </c>
      <c r="AM28" s="27">
        <f t="shared" si="14"/>
        <v>0</v>
      </c>
      <c r="AN28" s="14" t="s">
        <v>1901</v>
      </c>
      <c r="AO28" s="27" t="e">
        <f>VLOOKUP(AN28,Datos!$K$6:$P$10,MATCH('ENUMERACION CASAS RURALES'!$C28,Datos!$K$6:$P$6,0),FALSE)</f>
        <v>#N/A</v>
      </c>
      <c r="AP28" s="27" t="e">
        <f t="shared" si="15"/>
        <v>#N/A</v>
      </c>
      <c r="AQ28" s="14"/>
      <c r="AR28" s="14" t="s">
        <v>1901</v>
      </c>
      <c r="AS28" s="27" t="e">
        <f>VLOOKUP(AR28,Datos!$K$6:$P$10,MATCH('ENUMERACION CASAS RURALES'!$C28,Datos!$K$6:$P$6,0),FALSE)</f>
        <v>#N/A</v>
      </c>
      <c r="AT28" s="27" t="e">
        <f t="shared" si="16"/>
        <v>#N/A</v>
      </c>
      <c r="AU28" s="14"/>
      <c r="AV28" s="14" t="s">
        <v>1901</v>
      </c>
      <c r="AW28" s="27" t="e">
        <f>VLOOKUP(AV28,Datos!$K$6:$P$10,MATCH('ENUMERACION CASAS RURALES'!$C28,Datos!$K$6:$P$6,0),FALSE)</f>
        <v>#N/A</v>
      </c>
      <c r="AX28" s="27" t="e">
        <f t="shared" si="17"/>
        <v>#N/A</v>
      </c>
      <c r="AY28" s="14"/>
      <c r="AZ28" s="14" t="s">
        <v>1901</v>
      </c>
      <c r="BA28" s="27" t="e">
        <f>VLOOKUP(AZ28,Datos!$K$6:$P$10,MATCH('ENUMERACION CASAS RURALES'!$C28,Datos!$K$6:$P$6,0),FALSE)</f>
        <v>#N/A</v>
      </c>
      <c r="BB28" s="27" t="e">
        <f t="shared" si="18"/>
        <v>#N/A</v>
      </c>
      <c r="BC28" s="14"/>
      <c r="BD28" s="14" t="s">
        <v>1901</v>
      </c>
      <c r="BE28" s="27" t="e">
        <f>VLOOKUP(BD28,Datos!$K$6:$P$10,MATCH('ENUMERACION CASAS RURALES'!$C28,Datos!$K$6:$P$6,0),FALSE)</f>
        <v>#N/A</v>
      </c>
      <c r="BF28" s="27" t="e">
        <f t="shared" si="19"/>
        <v>#N/A</v>
      </c>
      <c r="BG28" s="14"/>
      <c r="BH28" s="14" t="s">
        <v>1901</v>
      </c>
      <c r="BI28" s="27" t="e">
        <f>VLOOKUP(BH28,Datos!$K$6:$P$10,MATCH('ENUMERACION CASAS RURALES'!$C28,Datos!$K$6:$P$6,0),FALSE)</f>
        <v>#N/A</v>
      </c>
      <c r="BJ28" s="27" t="e">
        <f t="shared" si="20"/>
        <v>#N/A</v>
      </c>
      <c r="BK28" s="14"/>
      <c r="BL28" s="14" t="s">
        <v>1901</v>
      </c>
      <c r="BM28" s="27" t="e">
        <f>VLOOKUP(BL28,Datos!$K$6:$P$10,MATCH('ENUMERACION CASAS RURALES'!$C28,Datos!$K$6:$P$6,0),FALSE)</f>
        <v>#N/A</v>
      </c>
      <c r="BN28" s="27" t="e">
        <f t="shared" si="21"/>
        <v>#N/A</v>
      </c>
      <c r="BO28" s="14"/>
      <c r="BP28" s="14" t="s">
        <v>1901</v>
      </c>
      <c r="BQ28" s="27" t="e">
        <f>VLOOKUP(BP28,Datos!$K$6:$P$10,MATCH('ENUMERACION CASAS RURALES'!$C28,Datos!$K$6:$P$6,0),FALSE)</f>
        <v>#N/A</v>
      </c>
      <c r="BR28" s="27" t="e">
        <f t="shared" si="22"/>
        <v>#N/A</v>
      </c>
      <c r="BS28" s="14"/>
      <c r="BT28" s="14" t="s">
        <v>1901</v>
      </c>
      <c r="BU28" s="27" t="e">
        <f>VLOOKUP(BT28,Datos!$K$6:$P$10,MATCH('ENUMERACION CASAS RURALES'!$C28,Datos!$K$6:$P$6,0),FALSE)</f>
        <v>#N/A</v>
      </c>
      <c r="BV28" s="27" t="e">
        <f t="shared" si="23"/>
        <v>#N/A</v>
      </c>
      <c r="BW28" s="14"/>
      <c r="BX28" s="14" t="s">
        <v>1901</v>
      </c>
      <c r="BY28" s="27" t="e">
        <f>VLOOKUP(BX28,Datos!$K$6:$P$10,MATCH('ENUMERACION CASAS RURALES'!$C28,Datos!$K$6:$P$6,0),FALSE)</f>
        <v>#N/A</v>
      </c>
      <c r="BZ28" s="27" t="e">
        <f t="shared" si="24"/>
        <v>#N/A</v>
      </c>
      <c r="CA28" s="14"/>
      <c r="CB28" s="46">
        <f t="shared" si="25"/>
        <v>0</v>
      </c>
      <c r="CC28" s="32">
        <v>0</v>
      </c>
      <c r="CD28" s="27" t="e">
        <f>IF(((VLOOKUP($CD$19,Datos!$K$6:$P$9,MATCH('ENUMERACION CASAS RURALES'!$C28,Datos!$K$6:$P$6,0),FALSE))*CB28)&lt;10,10,((VLOOKUP($CD$19,Datos!$K$6:$P$9,MATCH('ENUMERACION CASAS RURALES'!$C28,Datos!$K$6:$P$6,0),FALSE))*CB28))</f>
        <v>#N/A</v>
      </c>
      <c r="CE28" s="27" t="str">
        <f t="shared" si="26"/>
        <v/>
      </c>
      <c r="CF28" s="26" t="e">
        <f t="shared" si="27"/>
        <v>#N/A</v>
      </c>
      <c r="CG28" s="49">
        <f t="shared" si="28"/>
        <v>0</v>
      </c>
      <c r="CH28" s="50"/>
      <c r="CI28" s="46">
        <f t="shared" si="29"/>
        <v>0</v>
      </c>
      <c r="CJ28" s="43" t="s">
        <v>1904</v>
      </c>
      <c r="CK28" s="44" t="str">
        <f t="shared" si="30"/>
        <v/>
      </c>
      <c r="CL28" s="43" t="s">
        <v>1904</v>
      </c>
      <c r="CM28" s="44" t="str">
        <f t="shared" si="31"/>
        <v/>
      </c>
      <c r="CN28" s="43" t="s">
        <v>1904</v>
      </c>
      <c r="CO28" s="44" t="str">
        <f t="shared" si="32"/>
        <v/>
      </c>
      <c r="CP28" s="43" t="s">
        <v>1904</v>
      </c>
      <c r="CQ28" s="44" t="str">
        <f t="shared" si="33"/>
        <v/>
      </c>
      <c r="CR28" s="43" t="s">
        <v>1904</v>
      </c>
      <c r="CS28" s="40" t="str">
        <f t="shared" si="34"/>
        <v>Rellene todos los datos</v>
      </c>
      <c r="CT28" s="40"/>
      <c r="CU28" s="6" t="str">
        <f t="shared" si="1"/>
        <v/>
      </c>
    </row>
    <row r="29" spans="1:99" ht="30.75" thickBot="1" x14ac:dyDescent="0.3">
      <c r="A29" s="13"/>
      <c r="B29" s="13" t="s">
        <v>1901</v>
      </c>
      <c r="C29" s="15" t="s">
        <v>1120</v>
      </c>
      <c r="D29" s="9" t="s">
        <v>1118</v>
      </c>
      <c r="E29" s="10" t="str">
        <f t="shared" si="0"/>
        <v>XX</v>
      </c>
      <c r="F29" s="13"/>
      <c r="G29" s="22" t="s">
        <v>1119</v>
      </c>
      <c r="H29" s="24">
        <f>IFERROR(VLOOKUP('ENUMERACION CASAS RURALES'!G29,Datos!$A$1:$B$47,2,FALSE),"")</f>
        <v>0</v>
      </c>
      <c r="I29" s="22"/>
      <c r="J29" s="25" t="str">
        <f>IFERROR(VLOOKUP('ENUMERACION CASAS RURALES'!I29,Datos!$D$2:$F$1070,3,FALSE),"")</f>
        <v/>
      </c>
      <c r="K29" s="13"/>
      <c r="L29" s="14"/>
      <c r="M29" s="14"/>
      <c r="N29" s="14"/>
      <c r="O29" s="14"/>
      <c r="P29" s="26" t="str">
        <f t="shared" si="2"/>
        <v>-</v>
      </c>
      <c r="Q29" s="14"/>
      <c r="R29" s="26" t="str">
        <f t="shared" si="3"/>
        <v>-</v>
      </c>
      <c r="S29" s="14"/>
      <c r="T29" s="26" t="str">
        <f t="shared" si="4"/>
        <v>-</v>
      </c>
      <c r="U29" s="14"/>
      <c r="V29" s="26" t="str">
        <f t="shared" si="5"/>
        <v>-</v>
      </c>
      <c r="W29" s="14"/>
      <c r="X29" s="26" t="str">
        <f t="shared" si="6"/>
        <v>-</v>
      </c>
      <c r="Y29" s="14"/>
      <c r="Z29" s="26" t="str">
        <f t="shared" si="7"/>
        <v>-</v>
      </c>
      <c r="AA29" s="14"/>
      <c r="AB29" s="26" t="str">
        <f t="shared" si="8"/>
        <v>-</v>
      </c>
      <c r="AC29" s="14"/>
      <c r="AD29" s="26" t="str">
        <f t="shared" si="9"/>
        <v>-</v>
      </c>
      <c r="AE29" s="14"/>
      <c r="AF29" s="26" t="str">
        <f t="shared" si="10"/>
        <v>-</v>
      </c>
      <c r="AG29" s="14"/>
      <c r="AH29" s="26" t="str">
        <f t="shared" si="11"/>
        <v>-</v>
      </c>
      <c r="AI29" s="46">
        <f t="shared" si="12"/>
        <v>0</v>
      </c>
      <c r="AJ29" s="27" t="e">
        <f>VLOOKUP($AJ$18,Datos!$K$6:$P$12,MATCH('ENUMERACION CASAS RURALES'!C29,Datos!$K$6:$P$6,0),FALSE)</f>
        <v>#N/A</v>
      </c>
      <c r="AK29" s="27" t="e">
        <f>VLOOKUP($AK$18,Datos!$K$6:$P$12,MATCH('ENUMERACION CASAS RURALES'!C29,Datos!$K$6:$P$6,0),FALSE)</f>
        <v>#N/A</v>
      </c>
      <c r="AL29" s="26" t="e">
        <f t="shared" si="13"/>
        <v>#N/A</v>
      </c>
      <c r="AM29" s="27">
        <f t="shared" si="14"/>
        <v>0</v>
      </c>
      <c r="AN29" s="14" t="s">
        <v>1901</v>
      </c>
      <c r="AO29" s="27" t="e">
        <f>VLOOKUP(AN29,Datos!$K$6:$P$10,MATCH('ENUMERACION CASAS RURALES'!$C29,Datos!$K$6:$P$6,0),FALSE)</f>
        <v>#N/A</v>
      </c>
      <c r="AP29" s="27" t="e">
        <f t="shared" si="15"/>
        <v>#N/A</v>
      </c>
      <c r="AQ29" s="14"/>
      <c r="AR29" s="14" t="s">
        <v>1901</v>
      </c>
      <c r="AS29" s="27" t="e">
        <f>VLOOKUP(AR29,Datos!$K$6:$P$10,MATCH('ENUMERACION CASAS RURALES'!$C29,Datos!$K$6:$P$6,0),FALSE)</f>
        <v>#N/A</v>
      </c>
      <c r="AT29" s="27" t="e">
        <f t="shared" si="16"/>
        <v>#N/A</v>
      </c>
      <c r="AU29" s="14"/>
      <c r="AV29" s="14" t="s">
        <v>1901</v>
      </c>
      <c r="AW29" s="27" t="e">
        <f>VLOOKUP(AV29,Datos!$K$6:$P$10,MATCH('ENUMERACION CASAS RURALES'!$C29,Datos!$K$6:$P$6,0),FALSE)</f>
        <v>#N/A</v>
      </c>
      <c r="AX29" s="27" t="e">
        <f t="shared" si="17"/>
        <v>#N/A</v>
      </c>
      <c r="AY29" s="14"/>
      <c r="AZ29" s="14" t="s">
        <v>1901</v>
      </c>
      <c r="BA29" s="27" t="e">
        <f>VLOOKUP(AZ29,Datos!$K$6:$P$10,MATCH('ENUMERACION CASAS RURALES'!$C29,Datos!$K$6:$P$6,0),FALSE)</f>
        <v>#N/A</v>
      </c>
      <c r="BB29" s="27" t="e">
        <f t="shared" si="18"/>
        <v>#N/A</v>
      </c>
      <c r="BC29" s="14"/>
      <c r="BD29" s="14" t="s">
        <v>1901</v>
      </c>
      <c r="BE29" s="27" t="e">
        <f>VLOOKUP(BD29,Datos!$K$6:$P$10,MATCH('ENUMERACION CASAS RURALES'!$C29,Datos!$K$6:$P$6,0),FALSE)</f>
        <v>#N/A</v>
      </c>
      <c r="BF29" s="27" t="e">
        <f t="shared" si="19"/>
        <v>#N/A</v>
      </c>
      <c r="BG29" s="14"/>
      <c r="BH29" s="14" t="s">
        <v>1901</v>
      </c>
      <c r="BI29" s="27" t="e">
        <f>VLOOKUP(BH29,Datos!$K$6:$P$10,MATCH('ENUMERACION CASAS RURALES'!$C29,Datos!$K$6:$P$6,0),FALSE)</f>
        <v>#N/A</v>
      </c>
      <c r="BJ29" s="27" t="e">
        <f t="shared" si="20"/>
        <v>#N/A</v>
      </c>
      <c r="BK29" s="14"/>
      <c r="BL29" s="14" t="s">
        <v>1901</v>
      </c>
      <c r="BM29" s="27" t="e">
        <f>VLOOKUP(BL29,Datos!$K$6:$P$10,MATCH('ENUMERACION CASAS RURALES'!$C29,Datos!$K$6:$P$6,0),FALSE)</f>
        <v>#N/A</v>
      </c>
      <c r="BN29" s="27" t="e">
        <f t="shared" si="21"/>
        <v>#N/A</v>
      </c>
      <c r="BO29" s="14"/>
      <c r="BP29" s="14" t="s">
        <v>1901</v>
      </c>
      <c r="BQ29" s="27" t="e">
        <f>VLOOKUP(BP29,Datos!$K$6:$P$10,MATCH('ENUMERACION CASAS RURALES'!$C29,Datos!$K$6:$P$6,0),FALSE)</f>
        <v>#N/A</v>
      </c>
      <c r="BR29" s="27" t="e">
        <f t="shared" si="22"/>
        <v>#N/A</v>
      </c>
      <c r="BS29" s="14"/>
      <c r="BT29" s="14" t="s">
        <v>1901</v>
      </c>
      <c r="BU29" s="27" t="e">
        <f>VLOOKUP(BT29,Datos!$K$6:$P$10,MATCH('ENUMERACION CASAS RURALES'!$C29,Datos!$K$6:$P$6,0),FALSE)</f>
        <v>#N/A</v>
      </c>
      <c r="BV29" s="27" t="e">
        <f t="shared" si="23"/>
        <v>#N/A</v>
      </c>
      <c r="BW29" s="14"/>
      <c r="BX29" s="14" t="s">
        <v>1901</v>
      </c>
      <c r="BY29" s="27" t="e">
        <f>VLOOKUP(BX29,Datos!$K$6:$P$10,MATCH('ENUMERACION CASAS RURALES'!$C29,Datos!$K$6:$P$6,0),FALSE)</f>
        <v>#N/A</v>
      </c>
      <c r="BZ29" s="27" t="e">
        <f t="shared" si="24"/>
        <v>#N/A</v>
      </c>
      <c r="CA29" s="14"/>
      <c r="CB29" s="46">
        <f t="shared" si="25"/>
        <v>0</v>
      </c>
      <c r="CC29" s="32">
        <v>0</v>
      </c>
      <c r="CD29" s="27" t="e">
        <f>IF(((VLOOKUP($CD$19,Datos!$K$6:$P$9,MATCH('ENUMERACION CASAS RURALES'!$C29,Datos!$K$6:$P$6,0),FALSE))*CB29)&lt;10,10,((VLOOKUP($CD$19,Datos!$K$6:$P$9,MATCH('ENUMERACION CASAS RURALES'!$C29,Datos!$K$6:$P$6,0),FALSE))*CB29))</f>
        <v>#N/A</v>
      </c>
      <c r="CE29" s="27" t="str">
        <f t="shared" si="26"/>
        <v/>
      </c>
      <c r="CF29" s="26" t="e">
        <f t="shared" si="27"/>
        <v>#N/A</v>
      </c>
      <c r="CG29" s="49">
        <f t="shared" si="28"/>
        <v>0</v>
      </c>
      <c r="CH29" s="50"/>
      <c r="CI29" s="46">
        <f t="shared" si="29"/>
        <v>0</v>
      </c>
      <c r="CJ29" s="43" t="s">
        <v>1904</v>
      </c>
      <c r="CK29" s="44" t="str">
        <f t="shared" si="30"/>
        <v/>
      </c>
      <c r="CL29" s="43" t="s">
        <v>1904</v>
      </c>
      <c r="CM29" s="44" t="str">
        <f t="shared" si="31"/>
        <v/>
      </c>
      <c r="CN29" s="43" t="s">
        <v>1904</v>
      </c>
      <c r="CO29" s="44" t="str">
        <f t="shared" si="32"/>
        <v/>
      </c>
      <c r="CP29" s="43" t="s">
        <v>1904</v>
      </c>
      <c r="CQ29" s="44" t="str">
        <f t="shared" si="33"/>
        <v/>
      </c>
      <c r="CR29" s="43" t="s">
        <v>1904</v>
      </c>
      <c r="CS29" s="40" t="str">
        <f t="shared" si="34"/>
        <v>Rellene todos los datos</v>
      </c>
      <c r="CT29" s="40"/>
      <c r="CU29" s="6" t="str">
        <f t="shared" si="1"/>
        <v/>
      </c>
    </row>
    <row r="30" spans="1:99" ht="30.75" thickBot="1" x14ac:dyDescent="0.3">
      <c r="A30" s="13"/>
      <c r="B30" s="13" t="s">
        <v>1901</v>
      </c>
      <c r="C30" s="15" t="s">
        <v>1120</v>
      </c>
      <c r="D30" s="9" t="s">
        <v>1118</v>
      </c>
      <c r="E30" s="10" t="str">
        <f t="shared" si="0"/>
        <v>XX</v>
      </c>
      <c r="F30" s="13"/>
      <c r="G30" s="22" t="s">
        <v>1119</v>
      </c>
      <c r="H30" s="24">
        <f>IFERROR(VLOOKUP('ENUMERACION CASAS RURALES'!G30,Datos!$A$1:$B$47,2,FALSE),"")</f>
        <v>0</v>
      </c>
      <c r="I30" s="22"/>
      <c r="J30" s="25" t="str">
        <f>IFERROR(VLOOKUP('ENUMERACION CASAS RURALES'!I30,Datos!$D$2:$F$1070,3,FALSE),"")</f>
        <v/>
      </c>
      <c r="K30" s="13"/>
      <c r="L30" s="14"/>
      <c r="M30" s="14"/>
      <c r="N30" s="14"/>
      <c r="O30" s="14"/>
      <c r="P30" s="26" t="str">
        <f t="shared" si="2"/>
        <v>-</v>
      </c>
      <c r="Q30" s="14"/>
      <c r="R30" s="26" t="str">
        <f t="shared" si="3"/>
        <v>-</v>
      </c>
      <c r="S30" s="14"/>
      <c r="T30" s="26" t="str">
        <f t="shared" si="4"/>
        <v>-</v>
      </c>
      <c r="U30" s="14"/>
      <c r="V30" s="26" t="str">
        <f t="shared" si="5"/>
        <v>-</v>
      </c>
      <c r="W30" s="14"/>
      <c r="X30" s="26" t="str">
        <f t="shared" si="6"/>
        <v>-</v>
      </c>
      <c r="Y30" s="14"/>
      <c r="Z30" s="26" t="str">
        <f t="shared" si="7"/>
        <v>-</v>
      </c>
      <c r="AA30" s="14"/>
      <c r="AB30" s="26" t="str">
        <f t="shared" si="8"/>
        <v>-</v>
      </c>
      <c r="AC30" s="14"/>
      <c r="AD30" s="26" t="str">
        <f t="shared" si="9"/>
        <v>-</v>
      </c>
      <c r="AE30" s="14"/>
      <c r="AF30" s="26" t="str">
        <f t="shared" si="10"/>
        <v>-</v>
      </c>
      <c r="AG30" s="14"/>
      <c r="AH30" s="26" t="str">
        <f t="shared" si="11"/>
        <v>-</v>
      </c>
      <c r="AI30" s="46">
        <f t="shared" si="12"/>
        <v>0</v>
      </c>
      <c r="AJ30" s="27" t="e">
        <f>VLOOKUP($AJ$18,Datos!$K$6:$P$12,MATCH('ENUMERACION CASAS RURALES'!C30,Datos!$K$6:$P$6,0),FALSE)</f>
        <v>#N/A</v>
      </c>
      <c r="AK30" s="27" t="e">
        <f>VLOOKUP($AK$18,Datos!$K$6:$P$12,MATCH('ENUMERACION CASAS RURALES'!C30,Datos!$K$6:$P$6,0),FALSE)</f>
        <v>#N/A</v>
      </c>
      <c r="AL30" s="26" t="e">
        <f t="shared" si="13"/>
        <v>#N/A</v>
      </c>
      <c r="AM30" s="27">
        <f t="shared" si="14"/>
        <v>0</v>
      </c>
      <c r="AN30" s="14" t="s">
        <v>1901</v>
      </c>
      <c r="AO30" s="27" t="e">
        <f>VLOOKUP(AN30,Datos!$K$6:$P$10,MATCH('ENUMERACION CASAS RURALES'!$C30,Datos!$K$6:$P$6,0),FALSE)</f>
        <v>#N/A</v>
      </c>
      <c r="AP30" s="27" t="e">
        <f t="shared" si="15"/>
        <v>#N/A</v>
      </c>
      <c r="AQ30" s="14"/>
      <c r="AR30" s="14" t="s">
        <v>1901</v>
      </c>
      <c r="AS30" s="27" t="e">
        <f>VLOOKUP(AR30,Datos!$K$6:$P$10,MATCH('ENUMERACION CASAS RURALES'!$C30,Datos!$K$6:$P$6,0),FALSE)</f>
        <v>#N/A</v>
      </c>
      <c r="AT30" s="27" t="e">
        <f t="shared" si="16"/>
        <v>#N/A</v>
      </c>
      <c r="AU30" s="14"/>
      <c r="AV30" s="14" t="s">
        <v>1901</v>
      </c>
      <c r="AW30" s="27" t="e">
        <f>VLOOKUP(AV30,Datos!$K$6:$P$10,MATCH('ENUMERACION CASAS RURALES'!$C30,Datos!$K$6:$P$6,0),FALSE)</f>
        <v>#N/A</v>
      </c>
      <c r="AX30" s="27" t="e">
        <f t="shared" si="17"/>
        <v>#N/A</v>
      </c>
      <c r="AY30" s="14"/>
      <c r="AZ30" s="14" t="s">
        <v>1901</v>
      </c>
      <c r="BA30" s="27" t="e">
        <f>VLOOKUP(AZ30,Datos!$K$6:$P$10,MATCH('ENUMERACION CASAS RURALES'!$C30,Datos!$K$6:$P$6,0),FALSE)</f>
        <v>#N/A</v>
      </c>
      <c r="BB30" s="27" t="e">
        <f t="shared" si="18"/>
        <v>#N/A</v>
      </c>
      <c r="BC30" s="14"/>
      <c r="BD30" s="14" t="s">
        <v>1901</v>
      </c>
      <c r="BE30" s="27" t="e">
        <f>VLOOKUP(BD30,Datos!$K$6:$P$10,MATCH('ENUMERACION CASAS RURALES'!$C30,Datos!$K$6:$P$6,0),FALSE)</f>
        <v>#N/A</v>
      </c>
      <c r="BF30" s="27" t="e">
        <f t="shared" si="19"/>
        <v>#N/A</v>
      </c>
      <c r="BG30" s="14"/>
      <c r="BH30" s="14" t="s">
        <v>1901</v>
      </c>
      <c r="BI30" s="27" t="e">
        <f>VLOOKUP(BH30,Datos!$K$6:$P$10,MATCH('ENUMERACION CASAS RURALES'!$C30,Datos!$K$6:$P$6,0),FALSE)</f>
        <v>#N/A</v>
      </c>
      <c r="BJ30" s="27" t="e">
        <f t="shared" si="20"/>
        <v>#N/A</v>
      </c>
      <c r="BK30" s="14"/>
      <c r="BL30" s="14" t="s">
        <v>1901</v>
      </c>
      <c r="BM30" s="27" t="e">
        <f>VLOOKUP(BL30,Datos!$K$6:$P$10,MATCH('ENUMERACION CASAS RURALES'!$C30,Datos!$K$6:$P$6,0),FALSE)</f>
        <v>#N/A</v>
      </c>
      <c r="BN30" s="27" t="e">
        <f t="shared" si="21"/>
        <v>#N/A</v>
      </c>
      <c r="BO30" s="14"/>
      <c r="BP30" s="14" t="s">
        <v>1901</v>
      </c>
      <c r="BQ30" s="27" t="e">
        <f>VLOOKUP(BP30,Datos!$K$6:$P$10,MATCH('ENUMERACION CASAS RURALES'!$C30,Datos!$K$6:$P$6,0),FALSE)</f>
        <v>#N/A</v>
      </c>
      <c r="BR30" s="27" t="e">
        <f t="shared" si="22"/>
        <v>#N/A</v>
      </c>
      <c r="BS30" s="14"/>
      <c r="BT30" s="14" t="s">
        <v>1901</v>
      </c>
      <c r="BU30" s="27" t="e">
        <f>VLOOKUP(BT30,Datos!$K$6:$P$10,MATCH('ENUMERACION CASAS RURALES'!$C30,Datos!$K$6:$P$6,0),FALSE)</f>
        <v>#N/A</v>
      </c>
      <c r="BV30" s="27" t="e">
        <f t="shared" si="23"/>
        <v>#N/A</v>
      </c>
      <c r="BW30" s="14"/>
      <c r="BX30" s="14" t="s">
        <v>1901</v>
      </c>
      <c r="BY30" s="27" t="e">
        <f>VLOOKUP(BX30,Datos!$K$6:$P$10,MATCH('ENUMERACION CASAS RURALES'!$C30,Datos!$K$6:$P$6,0),FALSE)</f>
        <v>#N/A</v>
      </c>
      <c r="BZ30" s="27" t="e">
        <f t="shared" si="24"/>
        <v>#N/A</v>
      </c>
      <c r="CA30" s="14"/>
      <c r="CB30" s="46">
        <f t="shared" si="25"/>
        <v>0</v>
      </c>
      <c r="CC30" s="32">
        <v>0</v>
      </c>
      <c r="CD30" s="27" t="e">
        <f>IF(((VLOOKUP($CD$19,Datos!$K$6:$P$9,MATCH('ENUMERACION CASAS RURALES'!$C30,Datos!$K$6:$P$6,0),FALSE))*CB30)&lt;10,10,((VLOOKUP($CD$19,Datos!$K$6:$P$9,MATCH('ENUMERACION CASAS RURALES'!$C30,Datos!$K$6:$P$6,0),FALSE))*CB30))</f>
        <v>#N/A</v>
      </c>
      <c r="CE30" s="27" t="str">
        <f t="shared" si="26"/>
        <v/>
      </c>
      <c r="CF30" s="26" t="e">
        <f t="shared" si="27"/>
        <v>#N/A</v>
      </c>
      <c r="CG30" s="49">
        <f t="shared" si="28"/>
        <v>0</v>
      </c>
      <c r="CH30" s="50"/>
      <c r="CI30" s="46">
        <f t="shared" si="29"/>
        <v>0</v>
      </c>
      <c r="CJ30" s="43" t="s">
        <v>1904</v>
      </c>
      <c r="CK30" s="44" t="str">
        <f t="shared" si="30"/>
        <v/>
      </c>
      <c r="CL30" s="43" t="s">
        <v>1904</v>
      </c>
      <c r="CM30" s="44" t="str">
        <f t="shared" si="31"/>
        <v/>
      </c>
      <c r="CN30" s="43" t="s">
        <v>1904</v>
      </c>
      <c r="CO30" s="44" t="str">
        <f t="shared" si="32"/>
        <v/>
      </c>
      <c r="CP30" s="43" t="s">
        <v>1904</v>
      </c>
      <c r="CQ30" s="44" t="str">
        <f t="shared" si="33"/>
        <v/>
      </c>
      <c r="CR30" s="43" t="s">
        <v>1904</v>
      </c>
      <c r="CS30" s="40" t="str">
        <f t="shared" si="34"/>
        <v>Rellene todos los datos</v>
      </c>
      <c r="CT30" s="40"/>
      <c r="CU30" s="6" t="str">
        <f t="shared" si="1"/>
        <v/>
      </c>
    </row>
    <row r="31" spans="1:99" ht="30.75" thickBot="1" x14ac:dyDescent="0.3">
      <c r="A31" s="13"/>
      <c r="B31" s="13" t="s">
        <v>1901</v>
      </c>
      <c r="C31" s="15" t="s">
        <v>1120</v>
      </c>
      <c r="D31" s="9" t="s">
        <v>1118</v>
      </c>
      <c r="E31" s="10" t="str">
        <f t="shared" si="0"/>
        <v>XX</v>
      </c>
      <c r="F31" s="13"/>
      <c r="G31" s="22" t="s">
        <v>1119</v>
      </c>
      <c r="H31" s="24">
        <f>IFERROR(VLOOKUP('ENUMERACION CASAS RURALES'!G31,Datos!$A$1:$B$47,2,FALSE),"")</f>
        <v>0</v>
      </c>
      <c r="I31" s="22"/>
      <c r="J31" s="25" t="str">
        <f>IFERROR(VLOOKUP('ENUMERACION CASAS RURALES'!I31,Datos!$D$2:$F$1070,3,FALSE),"")</f>
        <v/>
      </c>
      <c r="K31" s="13"/>
      <c r="L31" s="14"/>
      <c r="M31" s="14"/>
      <c r="N31" s="14"/>
      <c r="O31" s="14"/>
      <c r="P31" s="26" t="str">
        <f t="shared" si="2"/>
        <v>-</v>
      </c>
      <c r="Q31" s="14"/>
      <c r="R31" s="26" t="str">
        <f t="shared" si="3"/>
        <v>-</v>
      </c>
      <c r="S31" s="14"/>
      <c r="T31" s="26" t="str">
        <f t="shared" si="4"/>
        <v>-</v>
      </c>
      <c r="U31" s="14"/>
      <c r="V31" s="26" t="str">
        <f t="shared" si="5"/>
        <v>-</v>
      </c>
      <c r="W31" s="14"/>
      <c r="X31" s="26" t="str">
        <f t="shared" si="6"/>
        <v>-</v>
      </c>
      <c r="Y31" s="14"/>
      <c r="Z31" s="26" t="str">
        <f t="shared" si="7"/>
        <v>-</v>
      </c>
      <c r="AA31" s="14"/>
      <c r="AB31" s="26" t="str">
        <f t="shared" si="8"/>
        <v>-</v>
      </c>
      <c r="AC31" s="14"/>
      <c r="AD31" s="26" t="str">
        <f t="shared" si="9"/>
        <v>-</v>
      </c>
      <c r="AE31" s="14"/>
      <c r="AF31" s="26" t="str">
        <f t="shared" si="10"/>
        <v>-</v>
      </c>
      <c r="AG31" s="14"/>
      <c r="AH31" s="26" t="str">
        <f t="shared" si="11"/>
        <v>-</v>
      </c>
      <c r="AI31" s="46">
        <f t="shared" si="12"/>
        <v>0</v>
      </c>
      <c r="AJ31" s="27" t="e">
        <f>VLOOKUP($AJ$18,Datos!$K$6:$P$12,MATCH('ENUMERACION CASAS RURALES'!C31,Datos!$K$6:$P$6,0),FALSE)</f>
        <v>#N/A</v>
      </c>
      <c r="AK31" s="27" t="e">
        <f>VLOOKUP($AK$18,Datos!$K$6:$P$12,MATCH('ENUMERACION CASAS RURALES'!C31,Datos!$K$6:$P$6,0),FALSE)</f>
        <v>#N/A</v>
      </c>
      <c r="AL31" s="26" t="e">
        <f t="shared" si="13"/>
        <v>#N/A</v>
      </c>
      <c r="AM31" s="27">
        <f t="shared" si="14"/>
        <v>0</v>
      </c>
      <c r="AN31" s="14" t="s">
        <v>1901</v>
      </c>
      <c r="AO31" s="27" t="e">
        <f>VLOOKUP(AN31,Datos!$K$6:$P$10,MATCH('ENUMERACION CASAS RURALES'!$C31,Datos!$K$6:$P$6,0),FALSE)</f>
        <v>#N/A</v>
      </c>
      <c r="AP31" s="27" t="e">
        <f t="shared" si="15"/>
        <v>#N/A</v>
      </c>
      <c r="AQ31" s="14"/>
      <c r="AR31" s="14" t="s">
        <v>1901</v>
      </c>
      <c r="AS31" s="27" t="e">
        <f>VLOOKUP(AR31,Datos!$K$6:$P$10,MATCH('ENUMERACION CASAS RURALES'!$C31,Datos!$K$6:$P$6,0),FALSE)</f>
        <v>#N/A</v>
      </c>
      <c r="AT31" s="27" t="e">
        <f t="shared" si="16"/>
        <v>#N/A</v>
      </c>
      <c r="AU31" s="14"/>
      <c r="AV31" s="14" t="s">
        <v>1901</v>
      </c>
      <c r="AW31" s="27" t="e">
        <f>VLOOKUP(AV31,Datos!$K$6:$P$10,MATCH('ENUMERACION CASAS RURALES'!$C31,Datos!$K$6:$P$6,0),FALSE)</f>
        <v>#N/A</v>
      </c>
      <c r="AX31" s="27" t="e">
        <f t="shared" si="17"/>
        <v>#N/A</v>
      </c>
      <c r="AY31" s="14"/>
      <c r="AZ31" s="14" t="s">
        <v>1901</v>
      </c>
      <c r="BA31" s="27" t="e">
        <f>VLOOKUP(AZ31,Datos!$K$6:$P$10,MATCH('ENUMERACION CASAS RURALES'!$C31,Datos!$K$6:$P$6,0),FALSE)</f>
        <v>#N/A</v>
      </c>
      <c r="BB31" s="27" t="e">
        <f t="shared" si="18"/>
        <v>#N/A</v>
      </c>
      <c r="BC31" s="14"/>
      <c r="BD31" s="14" t="s">
        <v>1901</v>
      </c>
      <c r="BE31" s="27" t="e">
        <f>VLOOKUP(BD31,Datos!$K$6:$P$10,MATCH('ENUMERACION CASAS RURALES'!$C31,Datos!$K$6:$P$6,0),FALSE)</f>
        <v>#N/A</v>
      </c>
      <c r="BF31" s="27" t="e">
        <f t="shared" si="19"/>
        <v>#N/A</v>
      </c>
      <c r="BG31" s="14"/>
      <c r="BH31" s="14" t="s">
        <v>1901</v>
      </c>
      <c r="BI31" s="27" t="e">
        <f>VLOOKUP(BH31,Datos!$K$6:$P$10,MATCH('ENUMERACION CASAS RURALES'!$C31,Datos!$K$6:$P$6,0),FALSE)</f>
        <v>#N/A</v>
      </c>
      <c r="BJ31" s="27" t="e">
        <f t="shared" si="20"/>
        <v>#N/A</v>
      </c>
      <c r="BK31" s="14"/>
      <c r="BL31" s="14" t="s">
        <v>1901</v>
      </c>
      <c r="BM31" s="27" t="e">
        <f>VLOOKUP(BL31,Datos!$K$6:$P$10,MATCH('ENUMERACION CASAS RURALES'!$C31,Datos!$K$6:$P$6,0),FALSE)</f>
        <v>#N/A</v>
      </c>
      <c r="BN31" s="27" t="e">
        <f t="shared" si="21"/>
        <v>#N/A</v>
      </c>
      <c r="BO31" s="14"/>
      <c r="BP31" s="14" t="s">
        <v>1901</v>
      </c>
      <c r="BQ31" s="27" t="e">
        <f>VLOOKUP(BP31,Datos!$K$6:$P$10,MATCH('ENUMERACION CASAS RURALES'!$C31,Datos!$K$6:$P$6,0),FALSE)</f>
        <v>#N/A</v>
      </c>
      <c r="BR31" s="27" t="e">
        <f t="shared" si="22"/>
        <v>#N/A</v>
      </c>
      <c r="BS31" s="14"/>
      <c r="BT31" s="14" t="s">
        <v>1901</v>
      </c>
      <c r="BU31" s="27" t="e">
        <f>VLOOKUP(BT31,Datos!$K$6:$P$10,MATCH('ENUMERACION CASAS RURALES'!$C31,Datos!$K$6:$P$6,0),FALSE)</f>
        <v>#N/A</v>
      </c>
      <c r="BV31" s="27" t="e">
        <f t="shared" si="23"/>
        <v>#N/A</v>
      </c>
      <c r="BW31" s="14"/>
      <c r="BX31" s="14" t="s">
        <v>1901</v>
      </c>
      <c r="BY31" s="27" t="e">
        <f>VLOOKUP(BX31,Datos!$K$6:$P$10,MATCH('ENUMERACION CASAS RURALES'!$C31,Datos!$K$6:$P$6,0),FALSE)</f>
        <v>#N/A</v>
      </c>
      <c r="BZ31" s="27" t="e">
        <f t="shared" si="24"/>
        <v>#N/A</v>
      </c>
      <c r="CA31" s="14"/>
      <c r="CB31" s="46">
        <f t="shared" si="25"/>
        <v>0</v>
      </c>
      <c r="CC31" s="32">
        <v>0</v>
      </c>
      <c r="CD31" s="27" t="e">
        <f>IF(((VLOOKUP($CD$19,Datos!$K$6:$P$9,MATCH('ENUMERACION CASAS RURALES'!$C31,Datos!$K$6:$P$6,0),FALSE))*CB31)&lt;10,10,((VLOOKUP($CD$19,Datos!$K$6:$P$9,MATCH('ENUMERACION CASAS RURALES'!$C31,Datos!$K$6:$P$6,0),FALSE))*CB31))</f>
        <v>#N/A</v>
      </c>
      <c r="CE31" s="27" t="str">
        <f t="shared" si="26"/>
        <v/>
      </c>
      <c r="CF31" s="26" t="e">
        <f t="shared" si="27"/>
        <v>#N/A</v>
      </c>
      <c r="CG31" s="49">
        <f t="shared" si="28"/>
        <v>0</v>
      </c>
      <c r="CH31" s="50"/>
      <c r="CI31" s="46">
        <f t="shared" si="29"/>
        <v>0</v>
      </c>
      <c r="CJ31" s="43" t="s">
        <v>1904</v>
      </c>
      <c r="CK31" s="44" t="str">
        <f t="shared" si="30"/>
        <v/>
      </c>
      <c r="CL31" s="43" t="s">
        <v>1904</v>
      </c>
      <c r="CM31" s="44" t="str">
        <f t="shared" si="31"/>
        <v/>
      </c>
      <c r="CN31" s="43" t="s">
        <v>1904</v>
      </c>
      <c r="CO31" s="44" t="str">
        <f t="shared" si="32"/>
        <v/>
      </c>
      <c r="CP31" s="43" t="s">
        <v>1904</v>
      </c>
      <c r="CQ31" s="44" t="str">
        <f t="shared" si="33"/>
        <v/>
      </c>
      <c r="CR31" s="43" t="s">
        <v>1904</v>
      </c>
      <c r="CS31" s="40" t="str">
        <f t="shared" si="34"/>
        <v>Rellene todos los datos</v>
      </c>
      <c r="CT31" s="40"/>
      <c r="CU31" s="6" t="str">
        <f t="shared" si="1"/>
        <v/>
      </c>
    </row>
    <row r="32" spans="1:99" ht="30.75" thickBot="1" x14ac:dyDescent="0.3">
      <c r="A32" s="13"/>
      <c r="B32" s="13" t="s">
        <v>1901</v>
      </c>
      <c r="C32" s="15" t="s">
        <v>1120</v>
      </c>
      <c r="D32" s="9" t="s">
        <v>1118</v>
      </c>
      <c r="E32" s="10" t="str">
        <f t="shared" si="0"/>
        <v>XX</v>
      </c>
      <c r="F32" s="13"/>
      <c r="G32" s="22" t="s">
        <v>1119</v>
      </c>
      <c r="H32" s="24">
        <f>IFERROR(VLOOKUP('ENUMERACION CASAS RURALES'!G32,Datos!$A$1:$B$47,2,FALSE),"")</f>
        <v>0</v>
      </c>
      <c r="I32" s="22"/>
      <c r="J32" s="25" t="str">
        <f>IFERROR(VLOOKUP('ENUMERACION CASAS RURALES'!I32,Datos!$D$2:$F$1070,3,FALSE),"")</f>
        <v/>
      </c>
      <c r="K32" s="13"/>
      <c r="L32" s="14"/>
      <c r="M32" s="14"/>
      <c r="N32" s="14"/>
      <c r="O32" s="14"/>
      <c r="P32" s="26" t="str">
        <f t="shared" si="2"/>
        <v>-</v>
      </c>
      <c r="Q32" s="14"/>
      <c r="R32" s="26" t="str">
        <f t="shared" si="3"/>
        <v>-</v>
      </c>
      <c r="S32" s="14"/>
      <c r="T32" s="26" t="str">
        <f t="shared" si="4"/>
        <v>-</v>
      </c>
      <c r="U32" s="14"/>
      <c r="V32" s="26" t="str">
        <f t="shared" si="5"/>
        <v>-</v>
      </c>
      <c r="W32" s="14"/>
      <c r="X32" s="26" t="str">
        <f t="shared" si="6"/>
        <v>-</v>
      </c>
      <c r="Y32" s="14"/>
      <c r="Z32" s="26" t="str">
        <f t="shared" si="7"/>
        <v>-</v>
      </c>
      <c r="AA32" s="14"/>
      <c r="AB32" s="26" t="str">
        <f t="shared" si="8"/>
        <v>-</v>
      </c>
      <c r="AC32" s="14"/>
      <c r="AD32" s="26" t="str">
        <f t="shared" si="9"/>
        <v>-</v>
      </c>
      <c r="AE32" s="14"/>
      <c r="AF32" s="26" t="str">
        <f t="shared" si="10"/>
        <v>-</v>
      </c>
      <c r="AG32" s="14"/>
      <c r="AH32" s="26" t="str">
        <f t="shared" si="11"/>
        <v>-</v>
      </c>
      <c r="AI32" s="46">
        <f t="shared" si="12"/>
        <v>0</v>
      </c>
      <c r="AJ32" s="27" t="e">
        <f>VLOOKUP($AJ$18,Datos!$K$6:$P$12,MATCH('ENUMERACION CASAS RURALES'!C32,Datos!$K$6:$P$6,0),FALSE)</f>
        <v>#N/A</v>
      </c>
      <c r="AK32" s="27" t="e">
        <f>VLOOKUP($AK$18,Datos!$K$6:$P$12,MATCH('ENUMERACION CASAS RURALES'!C32,Datos!$K$6:$P$6,0),FALSE)</f>
        <v>#N/A</v>
      </c>
      <c r="AL32" s="26" t="e">
        <f t="shared" si="13"/>
        <v>#N/A</v>
      </c>
      <c r="AM32" s="27">
        <f t="shared" si="14"/>
        <v>0</v>
      </c>
      <c r="AN32" s="14" t="s">
        <v>1901</v>
      </c>
      <c r="AO32" s="27" t="e">
        <f>VLOOKUP(AN32,Datos!$K$6:$P$10,MATCH('ENUMERACION CASAS RURALES'!$C32,Datos!$K$6:$P$6,0),FALSE)</f>
        <v>#N/A</v>
      </c>
      <c r="AP32" s="27" t="e">
        <f t="shared" si="15"/>
        <v>#N/A</v>
      </c>
      <c r="AQ32" s="14"/>
      <c r="AR32" s="14" t="s">
        <v>1901</v>
      </c>
      <c r="AS32" s="27" t="e">
        <f>VLOOKUP(AR32,Datos!$K$6:$P$10,MATCH('ENUMERACION CASAS RURALES'!$C32,Datos!$K$6:$P$6,0),FALSE)</f>
        <v>#N/A</v>
      </c>
      <c r="AT32" s="27" t="e">
        <f t="shared" si="16"/>
        <v>#N/A</v>
      </c>
      <c r="AU32" s="14"/>
      <c r="AV32" s="14" t="s">
        <v>1901</v>
      </c>
      <c r="AW32" s="27" t="e">
        <f>VLOOKUP(AV32,Datos!$K$6:$P$10,MATCH('ENUMERACION CASAS RURALES'!$C32,Datos!$K$6:$P$6,0),FALSE)</f>
        <v>#N/A</v>
      </c>
      <c r="AX32" s="27" t="e">
        <f t="shared" si="17"/>
        <v>#N/A</v>
      </c>
      <c r="AY32" s="14"/>
      <c r="AZ32" s="14" t="s">
        <v>1901</v>
      </c>
      <c r="BA32" s="27" t="e">
        <f>VLOOKUP(AZ32,Datos!$K$6:$P$10,MATCH('ENUMERACION CASAS RURALES'!$C32,Datos!$K$6:$P$6,0),FALSE)</f>
        <v>#N/A</v>
      </c>
      <c r="BB32" s="27" t="e">
        <f t="shared" si="18"/>
        <v>#N/A</v>
      </c>
      <c r="BC32" s="14"/>
      <c r="BD32" s="14" t="s">
        <v>1901</v>
      </c>
      <c r="BE32" s="27" t="e">
        <f>VLOOKUP(BD32,Datos!$K$6:$P$10,MATCH('ENUMERACION CASAS RURALES'!$C32,Datos!$K$6:$P$6,0),FALSE)</f>
        <v>#N/A</v>
      </c>
      <c r="BF32" s="27" t="e">
        <f t="shared" si="19"/>
        <v>#N/A</v>
      </c>
      <c r="BG32" s="14"/>
      <c r="BH32" s="14" t="s">
        <v>1901</v>
      </c>
      <c r="BI32" s="27" t="e">
        <f>VLOOKUP(BH32,Datos!$K$6:$P$10,MATCH('ENUMERACION CASAS RURALES'!$C32,Datos!$K$6:$P$6,0),FALSE)</f>
        <v>#N/A</v>
      </c>
      <c r="BJ32" s="27" t="e">
        <f t="shared" si="20"/>
        <v>#N/A</v>
      </c>
      <c r="BK32" s="14"/>
      <c r="BL32" s="14" t="s">
        <v>1901</v>
      </c>
      <c r="BM32" s="27" t="e">
        <f>VLOOKUP(BL32,Datos!$K$6:$P$10,MATCH('ENUMERACION CASAS RURALES'!$C32,Datos!$K$6:$P$6,0),FALSE)</f>
        <v>#N/A</v>
      </c>
      <c r="BN32" s="27" t="e">
        <f t="shared" si="21"/>
        <v>#N/A</v>
      </c>
      <c r="BO32" s="14"/>
      <c r="BP32" s="14" t="s">
        <v>1901</v>
      </c>
      <c r="BQ32" s="27" t="e">
        <f>VLOOKUP(BP32,Datos!$K$6:$P$10,MATCH('ENUMERACION CASAS RURALES'!$C32,Datos!$K$6:$P$6,0),FALSE)</f>
        <v>#N/A</v>
      </c>
      <c r="BR32" s="27" t="e">
        <f t="shared" si="22"/>
        <v>#N/A</v>
      </c>
      <c r="BS32" s="14"/>
      <c r="BT32" s="14" t="s">
        <v>1901</v>
      </c>
      <c r="BU32" s="27" t="e">
        <f>VLOOKUP(BT32,Datos!$K$6:$P$10,MATCH('ENUMERACION CASAS RURALES'!$C32,Datos!$K$6:$P$6,0),FALSE)</f>
        <v>#N/A</v>
      </c>
      <c r="BV32" s="27" t="e">
        <f t="shared" si="23"/>
        <v>#N/A</v>
      </c>
      <c r="BW32" s="14"/>
      <c r="BX32" s="14" t="s">
        <v>1901</v>
      </c>
      <c r="BY32" s="27" t="e">
        <f>VLOOKUP(BX32,Datos!$K$6:$P$10,MATCH('ENUMERACION CASAS RURALES'!$C32,Datos!$K$6:$P$6,0),FALSE)</f>
        <v>#N/A</v>
      </c>
      <c r="BZ32" s="27" t="e">
        <f t="shared" si="24"/>
        <v>#N/A</v>
      </c>
      <c r="CA32" s="14"/>
      <c r="CB32" s="46">
        <f t="shared" si="25"/>
        <v>0</v>
      </c>
      <c r="CC32" s="32">
        <v>0</v>
      </c>
      <c r="CD32" s="27" t="e">
        <f>IF(((VLOOKUP($CD$19,Datos!$K$6:$P$9,MATCH('ENUMERACION CASAS RURALES'!$C32,Datos!$K$6:$P$6,0),FALSE))*CB32)&lt;10,10,((VLOOKUP($CD$19,Datos!$K$6:$P$9,MATCH('ENUMERACION CASAS RURALES'!$C32,Datos!$K$6:$P$6,0),FALSE))*CB32))</f>
        <v>#N/A</v>
      </c>
      <c r="CE32" s="27" t="str">
        <f t="shared" si="26"/>
        <v/>
      </c>
      <c r="CF32" s="26" t="e">
        <f t="shared" si="27"/>
        <v>#N/A</v>
      </c>
      <c r="CG32" s="49">
        <f t="shared" si="28"/>
        <v>0</v>
      </c>
      <c r="CH32" s="50"/>
      <c r="CI32" s="46">
        <f t="shared" si="29"/>
        <v>0</v>
      </c>
      <c r="CJ32" s="43" t="s">
        <v>1904</v>
      </c>
      <c r="CK32" s="44" t="str">
        <f t="shared" si="30"/>
        <v/>
      </c>
      <c r="CL32" s="43" t="s">
        <v>1904</v>
      </c>
      <c r="CM32" s="44" t="str">
        <f t="shared" si="31"/>
        <v/>
      </c>
      <c r="CN32" s="43" t="s">
        <v>1904</v>
      </c>
      <c r="CO32" s="44" t="str">
        <f t="shared" si="32"/>
        <v/>
      </c>
      <c r="CP32" s="43" t="s">
        <v>1904</v>
      </c>
      <c r="CQ32" s="44" t="str">
        <f t="shared" si="33"/>
        <v/>
      </c>
      <c r="CR32" s="43" t="s">
        <v>1904</v>
      </c>
      <c r="CS32" s="40" t="str">
        <f t="shared" si="34"/>
        <v>Rellene todos los datos</v>
      </c>
      <c r="CT32" s="40"/>
      <c r="CU32" s="6" t="str">
        <f t="shared" si="1"/>
        <v/>
      </c>
    </row>
    <row r="33" spans="1:99" ht="30.75" thickBot="1" x14ac:dyDescent="0.3">
      <c r="A33" s="13"/>
      <c r="B33" s="13" t="s">
        <v>1901</v>
      </c>
      <c r="C33" s="15" t="s">
        <v>1120</v>
      </c>
      <c r="D33" s="9" t="s">
        <v>1118</v>
      </c>
      <c r="E33" s="10" t="str">
        <f t="shared" si="0"/>
        <v>XX</v>
      </c>
      <c r="F33" s="13"/>
      <c r="G33" s="22" t="s">
        <v>1119</v>
      </c>
      <c r="H33" s="24">
        <f>IFERROR(VLOOKUP('ENUMERACION CASAS RURALES'!G33,Datos!$A$1:$B$47,2,FALSE),"")</f>
        <v>0</v>
      </c>
      <c r="I33" s="22"/>
      <c r="J33" s="25" t="str">
        <f>IFERROR(VLOOKUP('ENUMERACION CASAS RURALES'!I33,Datos!$D$2:$F$1070,3,FALSE),"")</f>
        <v/>
      </c>
      <c r="K33" s="13"/>
      <c r="L33" s="14"/>
      <c r="M33" s="14"/>
      <c r="N33" s="14"/>
      <c r="O33" s="14"/>
      <c r="P33" s="26" t="str">
        <f t="shared" si="2"/>
        <v>-</v>
      </c>
      <c r="Q33" s="14"/>
      <c r="R33" s="26" t="str">
        <f t="shared" si="3"/>
        <v>-</v>
      </c>
      <c r="S33" s="14"/>
      <c r="T33" s="26" t="str">
        <f t="shared" si="4"/>
        <v>-</v>
      </c>
      <c r="U33" s="14"/>
      <c r="V33" s="26" t="str">
        <f t="shared" si="5"/>
        <v>-</v>
      </c>
      <c r="W33" s="14"/>
      <c r="X33" s="26" t="str">
        <f t="shared" si="6"/>
        <v>-</v>
      </c>
      <c r="Y33" s="14"/>
      <c r="Z33" s="26" t="str">
        <f t="shared" si="7"/>
        <v>-</v>
      </c>
      <c r="AA33" s="14"/>
      <c r="AB33" s="26" t="str">
        <f t="shared" si="8"/>
        <v>-</v>
      </c>
      <c r="AC33" s="14"/>
      <c r="AD33" s="26" t="str">
        <f t="shared" si="9"/>
        <v>-</v>
      </c>
      <c r="AE33" s="14"/>
      <c r="AF33" s="26" t="str">
        <f t="shared" si="10"/>
        <v>-</v>
      </c>
      <c r="AG33" s="14"/>
      <c r="AH33" s="26" t="str">
        <f t="shared" si="11"/>
        <v>-</v>
      </c>
      <c r="AI33" s="46">
        <f t="shared" si="12"/>
        <v>0</v>
      </c>
      <c r="AJ33" s="27" t="e">
        <f>VLOOKUP($AJ$18,Datos!$K$6:$P$12,MATCH('ENUMERACION CASAS RURALES'!C33,Datos!$K$6:$P$6,0),FALSE)</f>
        <v>#N/A</v>
      </c>
      <c r="AK33" s="27" t="e">
        <f>VLOOKUP($AK$18,Datos!$K$6:$P$12,MATCH('ENUMERACION CASAS RURALES'!C33,Datos!$K$6:$P$6,0),FALSE)</f>
        <v>#N/A</v>
      </c>
      <c r="AL33" s="26" t="e">
        <f t="shared" si="13"/>
        <v>#N/A</v>
      </c>
      <c r="AM33" s="27">
        <f t="shared" si="14"/>
        <v>0</v>
      </c>
      <c r="AN33" s="14" t="s">
        <v>1901</v>
      </c>
      <c r="AO33" s="27" t="e">
        <f>VLOOKUP(AN33,Datos!$K$6:$P$10,MATCH('ENUMERACION CASAS RURALES'!$C33,Datos!$K$6:$P$6,0),FALSE)</f>
        <v>#N/A</v>
      </c>
      <c r="AP33" s="27" t="e">
        <f t="shared" si="15"/>
        <v>#N/A</v>
      </c>
      <c r="AQ33" s="14"/>
      <c r="AR33" s="14" t="s">
        <v>1901</v>
      </c>
      <c r="AS33" s="27" t="e">
        <f>VLOOKUP(AR33,Datos!$K$6:$P$10,MATCH('ENUMERACION CASAS RURALES'!$C33,Datos!$K$6:$P$6,0),FALSE)</f>
        <v>#N/A</v>
      </c>
      <c r="AT33" s="27" t="e">
        <f t="shared" si="16"/>
        <v>#N/A</v>
      </c>
      <c r="AU33" s="14"/>
      <c r="AV33" s="14" t="s">
        <v>1901</v>
      </c>
      <c r="AW33" s="27" t="e">
        <f>VLOOKUP(AV33,Datos!$K$6:$P$10,MATCH('ENUMERACION CASAS RURALES'!$C33,Datos!$K$6:$P$6,0),FALSE)</f>
        <v>#N/A</v>
      </c>
      <c r="AX33" s="27" t="e">
        <f t="shared" si="17"/>
        <v>#N/A</v>
      </c>
      <c r="AY33" s="14"/>
      <c r="AZ33" s="14" t="s">
        <v>1901</v>
      </c>
      <c r="BA33" s="27" t="e">
        <f>VLOOKUP(AZ33,Datos!$K$6:$P$10,MATCH('ENUMERACION CASAS RURALES'!$C33,Datos!$K$6:$P$6,0),FALSE)</f>
        <v>#N/A</v>
      </c>
      <c r="BB33" s="27" t="e">
        <f t="shared" si="18"/>
        <v>#N/A</v>
      </c>
      <c r="BC33" s="14"/>
      <c r="BD33" s="14" t="s">
        <v>1901</v>
      </c>
      <c r="BE33" s="27" t="e">
        <f>VLOOKUP(BD33,Datos!$K$6:$P$10,MATCH('ENUMERACION CASAS RURALES'!$C33,Datos!$K$6:$P$6,0),FALSE)</f>
        <v>#N/A</v>
      </c>
      <c r="BF33" s="27" t="e">
        <f t="shared" si="19"/>
        <v>#N/A</v>
      </c>
      <c r="BG33" s="14"/>
      <c r="BH33" s="14" t="s">
        <v>1901</v>
      </c>
      <c r="BI33" s="27" t="e">
        <f>VLOOKUP(BH33,Datos!$K$6:$P$10,MATCH('ENUMERACION CASAS RURALES'!$C33,Datos!$K$6:$P$6,0),FALSE)</f>
        <v>#N/A</v>
      </c>
      <c r="BJ33" s="27" t="e">
        <f t="shared" si="20"/>
        <v>#N/A</v>
      </c>
      <c r="BK33" s="14"/>
      <c r="BL33" s="14" t="s">
        <v>1901</v>
      </c>
      <c r="BM33" s="27" t="e">
        <f>VLOOKUP(BL33,Datos!$K$6:$P$10,MATCH('ENUMERACION CASAS RURALES'!$C33,Datos!$K$6:$P$6,0),FALSE)</f>
        <v>#N/A</v>
      </c>
      <c r="BN33" s="27" t="e">
        <f t="shared" si="21"/>
        <v>#N/A</v>
      </c>
      <c r="BO33" s="14"/>
      <c r="BP33" s="14" t="s">
        <v>1901</v>
      </c>
      <c r="BQ33" s="27" t="e">
        <f>VLOOKUP(BP33,Datos!$K$6:$P$10,MATCH('ENUMERACION CASAS RURALES'!$C33,Datos!$K$6:$P$6,0),FALSE)</f>
        <v>#N/A</v>
      </c>
      <c r="BR33" s="27" t="e">
        <f t="shared" si="22"/>
        <v>#N/A</v>
      </c>
      <c r="BS33" s="14"/>
      <c r="BT33" s="14" t="s">
        <v>1901</v>
      </c>
      <c r="BU33" s="27" t="e">
        <f>VLOOKUP(BT33,Datos!$K$6:$P$10,MATCH('ENUMERACION CASAS RURALES'!$C33,Datos!$K$6:$P$6,0),FALSE)</f>
        <v>#N/A</v>
      </c>
      <c r="BV33" s="27" t="e">
        <f t="shared" si="23"/>
        <v>#N/A</v>
      </c>
      <c r="BW33" s="14"/>
      <c r="BX33" s="14" t="s">
        <v>1901</v>
      </c>
      <c r="BY33" s="27" t="e">
        <f>VLOOKUP(BX33,Datos!$K$6:$P$10,MATCH('ENUMERACION CASAS RURALES'!$C33,Datos!$K$6:$P$6,0),FALSE)</f>
        <v>#N/A</v>
      </c>
      <c r="BZ33" s="27" t="e">
        <f t="shared" si="24"/>
        <v>#N/A</v>
      </c>
      <c r="CA33" s="14"/>
      <c r="CB33" s="46">
        <f t="shared" si="25"/>
        <v>0</v>
      </c>
      <c r="CC33" s="32">
        <v>0</v>
      </c>
      <c r="CD33" s="27" t="e">
        <f>IF(((VLOOKUP($CD$19,Datos!$K$6:$P$9,MATCH('ENUMERACION CASAS RURALES'!$C33,Datos!$K$6:$P$6,0),FALSE))*CB33)&lt;10,10,((VLOOKUP($CD$19,Datos!$K$6:$P$9,MATCH('ENUMERACION CASAS RURALES'!$C33,Datos!$K$6:$P$6,0),FALSE))*CB33))</f>
        <v>#N/A</v>
      </c>
      <c r="CE33" s="27" t="str">
        <f t="shared" si="26"/>
        <v/>
      </c>
      <c r="CF33" s="26" t="e">
        <f t="shared" si="27"/>
        <v>#N/A</v>
      </c>
      <c r="CG33" s="49">
        <f t="shared" si="28"/>
        <v>0</v>
      </c>
      <c r="CH33" s="50"/>
      <c r="CI33" s="46">
        <f t="shared" si="29"/>
        <v>0</v>
      </c>
      <c r="CJ33" s="43" t="s">
        <v>1904</v>
      </c>
      <c r="CK33" s="44" t="str">
        <f t="shared" si="30"/>
        <v/>
      </c>
      <c r="CL33" s="43" t="s">
        <v>1904</v>
      </c>
      <c r="CM33" s="44" t="str">
        <f t="shared" si="31"/>
        <v/>
      </c>
      <c r="CN33" s="43" t="s">
        <v>1904</v>
      </c>
      <c r="CO33" s="44" t="str">
        <f t="shared" si="32"/>
        <v/>
      </c>
      <c r="CP33" s="43" t="s">
        <v>1904</v>
      </c>
      <c r="CQ33" s="44" t="str">
        <f t="shared" si="33"/>
        <v/>
      </c>
      <c r="CR33" s="43" t="s">
        <v>1904</v>
      </c>
      <c r="CS33" s="40" t="str">
        <f t="shared" si="34"/>
        <v>Rellene todos los datos</v>
      </c>
      <c r="CT33" s="40"/>
      <c r="CU33" s="6" t="str">
        <f t="shared" si="1"/>
        <v/>
      </c>
    </row>
    <row r="34" spans="1:99" ht="30.75" thickBot="1" x14ac:dyDescent="0.3">
      <c r="A34" s="13"/>
      <c r="B34" s="13" t="s">
        <v>1901</v>
      </c>
      <c r="C34" s="15" t="s">
        <v>1120</v>
      </c>
      <c r="D34" s="9" t="s">
        <v>1118</v>
      </c>
      <c r="E34" s="10" t="str">
        <f t="shared" si="0"/>
        <v>XX</v>
      </c>
      <c r="F34" s="13"/>
      <c r="G34" s="22" t="s">
        <v>1119</v>
      </c>
      <c r="H34" s="24">
        <f>IFERROR(VLOOKUP('ENUMERACION CASAS RURALES'!G34,Datos!$A$1:$B$47,2,FALSE),"")</f>
        <v>0</v>
      </c>
      <c r="I34" s="22"/>
      <c r="J34" s="25" t="str">
        <f>IFERROR(VLOOKUP('ENUMERACION CASAS RURALES'!I34,Datos!$D$2:$F$1070,3,FALSE),"")</f>
        <v/>
      </c>
      <c r="K34" s="13"/>
      <c r="L34" s="14"/>
      <c r="M34" s="14"/>
      <c r="N34" s="14"/>
      <c r="O34" s="14"/>
      <c r="P34" s="26" t="str">
        <f t="shared" si="2"/>
        <v>-</v>
      </c>
      <c r="Q34" s="14"/>
      <c r="R34" s="26" t="str">
        <f t="shared" si="3"/>
        <v>-</v>
      </c>
      <c r="S34" s="14"/>
      <c r="T34" s="26" t="str">
        <f t="shared" si="4"/>
        <v>-</v>
      </c>
      <c r="U34" s="14"/>
      <c r="V34" s="26" t="str">
        <f t="shared" si="5"/>
        <v>-</v>
      </c>
      <c r="W34" s="14"/>
      <c r="X34" s="26" t="str">
        <f t="shared" si="6"/>
        <v>-</v>
      </c>
      <c r="Y34" s="14"/>
      <c r="Z34" s="26" t="str">
        <f t="shared" si="7"/>
        <v>-</v>
      </c>
      <c r="AA34" s="14"/>
      <c r="AB34" s="26" t="str">
        <f t="shared" si="8"/>
        <v>-</v>
      </c>
      <c r="AC34" s="14"/>
      <c r="AD34" s="26" t="str">
        <f t="shared" si="9"/>
        <v>-</v>
      </c>
      <c r="AE34" s="14"/>
      <c r="AF34" s="26" t="str">
        <f t="shared" si="10"/>
        <v>-</v>
      </c>
      <c r="AG34" s="14"/>
      <c r="AH34" s="26" t="str">
        <f t="shared" si="11"/>
        <v>-</v>
      </c>
      <c r="AI34" s="46">
        <f t="shared" si="12"/>
        <v>0</v>
      </c>
      <c r="AJ34" s="27" t="e">
        <f>VLOOKUP($AJ$18,Datos!$K$6:$P$12,MATCH('ENUMERACION CASAS RURALES'!C34,Datos!$K$6:$P$6,0),FALSE)</f>
        <v>#N/A</v>
      </c>
      <c r="AK34" s="27" t="e">
        <f>VLOOKUP($AK$18,Datos!$K$6:$P$12,MATCH('ENUMERACION CASAS RURALES'!C34,Datos!$K$6:$P$6,0),FALSE)</f>
        <v>#N/A</v>
      </c>
      <c r="AL34" s="26" t="e">
        <f t="shared" si="13"/>
        <v>#N/A</v>
      </c>
      <c r="AM34" s="27">
        <f t="shared" si="14"/>
        <v>0</v>
      </c>
      <c r="AN34" s="14" t="s">
        <v>1901</v>
      </c>
      <c r="AO34" s="27" t="e">
        <f>VLOOKUP(AN34,Datos!$K$6:$P$10,MATCH('ENUMERACION CASAS RURALES'!$C34,Datos!$K$6:$P$6,0),FALSE)</f>
        <v>#N/A</v>
      </c>
      <c r="AP34" s="27" t="e">
        <f t="shared" si="15"/>
        <v>#N/A</v>
      </c>
      <c r="AQ34" s="14"/>
      <c r="AR34" s="14" t="s">
        <v>1901</v>
      </c>
      <c r="AS34" s="27" t="e">
        <f>VLOOKUP(AR34,Datos!$K$6:$P$10,MATCH('ENUMERACION CASAS RURALES'!$C34,Datos!$K$6:$P$6,0),FALSE)</f>
        <v>#N/A</v>
      </c>
      <c r="AT34" s="27" t="e">
        <f t="shared" si="16"/>
        <v>#N/A</v>
      </c>
      <c r="AU34" s="14"/>
      <c r="AV34" s="14" t="s">
        <v>1901</v>
      </c>
      <c r="AW34" s="27" t="e">
        <f>VLOOKUP(AV34,Datos!$K$6:$P$10,MATCH('ENUMERACION CASAS RURALES'!$C34,Datos!$K$6:$P$6,0),FALSE)</f>
        <v>#N/A</v>
      </c>
      <c r="AX34" s="27" t="e">
        <f t="shared" si="17"/>
        <v>#N/A</v>
      </c>
      <c r="AY34" s="14"/>
      <c r="AZ34" s="14" t="s">
        <v>1901</v>
      </c>
      <c r="BA34" s="27" t="e">
        <f>VLOOKUP(AZ34,Datos!$K$6:$P$10,MATCH('ENUMERACION CASAS RURALES'!$C34,Datos!$K$6:$P$6,0),FALSE)</f>
        <v>#N/A</v>
      </c>
      <c r="BB34" s="27" t="e">
        <f t="shared" si="18"/>
        <v>#N/A</v>
      </c>
      <c r="BC34" s="14"/>
      <c r="BD34" s="14" t="s">
        <v>1901</v>
      </c>
      <c r="BE34" s="27" t="e">
        <f>VLOOKUP(BD34,Datos!$K$6:$P$10,MATCH('ENUMERACION CASAS RURALES'!$C34,Datos!$K$6:$P$6,0),FALSE)</f>
        <v>#N/A</v>
      </c>
      <c r="BF34" s="27" t="e">
        <f t="shared" si="19"/>
        <v>#N/A</v>
      </c>
      <c r="BG34" s="14"/>
      <c r="BH34" s="14" t="s">
        <v>1901</v>
      </c>
      <c r="BI34" s="27" t="e">
        <f>VLOOKUP(BH34,Datos!$K$6:$P$10,MATCH('ENUMERACION CASAS RURALES'!$C34,Datos!$K$6:$P$6,0),FALSE)</f>
        <v>#N/A</v>
      </c>
      <c r="BJ34" s="27" t="e">
        <f t="shared" si="20"/>
        <v>#N/A</v>
      </c>
      <c r="BK34" s="14"/>
      <c r="BL34" s="14" t="s">
        <v>1901</v>
      </c>
      <c r="BM34" s="27" t="e">
        <f>VLOOKUP(BL34,Datos!$K$6:$P$10,MATCH('ENUMERACION CASAS RURALES'!$C34,Datos!$K$6:$P$6,0),FALSE)</f>
        <v>#N/A</v>
      </c>
      <c r="BN34" s="27" t="e">
        <f t="shared" si="21"/>
        <v>#N/A</v>
      </c>
      <c r="BO34" s="14"/>
      <c r="BP34" s="14" t="s">
        <v>1901</v>
      </c>
      <c r="BQ34" s="27" t="e">
        <f>VLOOKUP(BP34,Datos!$K$6:$P$10,MATCH('ENUMERACION CASAS RURALES'!$C34,Datos!$K$6:$P$6,0),FALSE)</f>
        <v>#N/A</v>
      </c>
      <c r="BR34" s="27" t="e">
        <f t="shared" si="22"/>
        <v>#N/A</v>
      </c>
      <c r="BS34" s="14"/>
      <c r="BT34" s="14" t="s">
        <v>1901</v>
      </c>
      <c r="BU34" s="27" t="e">
        <f>VLOOKUP(BT34,Datos!$K$6:$P$10,MATCH('ENUMERACION CASAS RURALES'!$C34,Datos!$K$6:$P$6,0),FALSE)</f>
        <v>#N/A</v>
      </c>
      <c r="BV34" s="27" t="e">
        <f t="shared" si="23"/>
        <v>#N/A</v>
      </c>
      <c r="BW34" s="14"/>
      <c r="BX34" s="14" t="s">
        <v>1901</v>
      </c>
      <c r="BY34" s="27" t="e">
        <f>VLOOKUP(BX34,Datos!$K$6:$P$10,MATCH('ENUMERACION CASAS RURALES'!$C34,Datos!$K$6:$P$6,0),FALSE)</f>
        <v>#N/A</v>
      </c>
      <c r="BZ34" s="27" t="e">
        <f t="shared" si="24"/>
        <v>#N/A</v>
      </c>
      <c r="CA34" s="14"/>
      <c r="CB34" s="46">
        <f t="shared" si="25"/>
        <v>0</v>
      </c>
      <c r="CC34" s="32">
        <v>0</v>
      </c>
      <c r="CD34" s="27" t="e">
        <f>IF(((VLOOKUP($CD$19,Datos!$K$6:$P$9,MATCH('ENUMERACION CASAS RURALES'!$C34,Datos!$K$6:$P$6,0),FALSE))*CB34)&lt;10,10,((VLOOKUP($CD$19,Datos!$K$6:$P$9,MATCH('ENUMERACION CASAS RURALES'!$C34,Datos!$K$6:$P$6,0),FALSE))*CB34))</f>
        <v>#N/A</v>
      </c>
      <c r="CE34" s="27" t="str">
        <f t="shared" si="26"/>
        <v/>
      </c>
      <c r="CF34" s="26" t="e">
        <f t="shared" si="27"/>
        <v>#N/A</v>
      </c>
      <c r="CG34" s="49">
        <f t="shared" si="28"/>
        <v>0</v>
      </c>
      <c r="CH34" s="50"/>
      <c r="CI34" s="46">
        <f t="shared" si="29"/>
        <v>0</v>
      </c>
      <c r="CJ34" s="43" t="s">
        <v>1904</v>
      </c>
      <c r="CK34" s="44" t="str">
        <f t="shared" si="30"/>
        <v/>
      </c>
      <c r="CL34" s="43" t="s">
        <v>1904</v>
      </c>
      <c r="CM34" s="44" t="str">
        <f t="shared" si="31"/>
        <v/>
      </c>
      <c r="CN34" s="43" t="s">
        <v>1904</v>
      </c>
      <c r="CO34" s="44" t="str">
        <f t="shared" si="32"/>
        <v/>
      </c>
      <c r="CP34" s="43" t="s">
        <v>1904</v>
      </c>
      <c r="CQ34" s="44" t="str">
        <f t="shared" si="33"/>
        <v/>
      </c>
      <c r="CR34" s="43" t="s">
        <v>1904</v>
      </c>
      <c r="CS34" s="40" t="str">
        <f t="shared" si="34"/>
        <v>Rellene todos los datos</v>
      </c>
      <c r="CT34" s="40"/>
      <c r="CU34" s="6" t="str">
        <f t="shared" si="1"/>
        <v/>
      </c>
    </row>
    <row r="35" spans="1:99" ht="30.75" thickBot="1" x14ac:dyDescent="0.3">
      <c r="A35" s="13"/>
      <c r="B35" s="13" t="s">
        <v>1901</v>
      </c>
      <c r="C35" s="15" t="s">
        <v>1120</v>
      </c>
      <c r="D35" s="9" t="s">
        <v>1118</v>
      </c>
      <c r="E35" s="10" t="str">
        <f t="shared" si="0"/>
        <v>XX</v>
      </c>
      <c r="F35" s="13"/>
      <c r="G35" s="22" t="s">
        <v>1119</v>
      </c>
      <c r="H35" s="24">
        <f>IFERROR(VLOOKUP('ENUMERACION CASAS RURALES'!G35,Datos!$A$1:$B$47,2,FALSE),"")</f>
        <v>0</v>
      </c>
      <c r="I35" s="22"/>
      <c r="J35" s="25" t="str">
        <f>IFERROR(VLOOKUP('ENUMERACION CASAS RURALES'!I35,Datos!$D$2:$F$1070,3,FALSE),"")</f>
        <v/>
      </c>
      <c r="K35" s="13"/>
      <c r="L35" s="14"/>
      <c r="M35" s="14"/>
      <c r="N35" s="14"/>
      <c r="O35" s="14"/>
      <c r="P35" s="26" t="str">
        <f t="shared" si="2"/>
        <v>-</v>
      </c>
      <c r="Q35" s="14"/>
      <c r="R35" s="26" t="str">
        <f t="shared" si="3"/>
        <v>-</v>
      </c>
      <c r="S35" s="14"/>
      <c r="T35" s="26" t="str">
        <f t="shared" si="4"/>
        <v>-</v>
      </c>
      <c r="U35" s="14"/>
      <c r="V35" s="26" t="str">
        <f t="shared" si="5"/>
        <v>-</v>
      </c>
      <c r="W35" s="14"/>
      <c r="X35" s="26" t="str">
        <f t="shared" si="6"/>
        <v>-</v>
      </c>
      <c r="Y35" s="14"/>
      <c r="Z35" s="26" t="str">
        <f t="shared" si="7"/>
        <v>-</v>
      </c>
      <c r="AA35" s="14"/>
      <c r="AB35" s="26" t="str">
        <f t="shared" si="8"/>
        <v>-</v>
      </c>
      <c r="AC35" s="14"/>
      <c r="AD35" s="26" t="str">
        <f t="shared" si="9"/>
        <v>-</v>
      </c>
      <c r="AE35" s="14"/>
      <c r="AF35" s="26" t="str">
        <f t="shared" si="10"/>
        <v>-</v>
      </c>
      <c r="AG35" s="14"/>
      <c r="AH35" s="26" t="str">
        <f t="shared" si="11"/>
        <v>-</v>
      </c>
      <c r="AI35" s="46">
        <f t="shared" si="12"/>
        <v>0</v>
      </c>
      <c r="AJ35" s="27" t="e">
        <f>VLOOKUP($AJ$18,Datos!$K$6:$P$12,MATCH('ENUMERACION CASAS RURALES'!C35,Datos!$K$6:$P$6,0),FALSE)</f>
        <v>#N/A</v>
      </c>
      <c r="AK35" s="27" t="e">
        <f>VLOOKUP($AK$18,Datos!$K$6:$P$12,MATCH('ENUMERACION CASAS RURALES'!C35,Datos!$K$6:$P$6,0),FALSE)</f>
        <v>#N/A</v>
      </c>
      <c r="AL35" s="26" t="e">
        <f t="shared" si="13"/>
        <v>#N/A</v>
      </c>
      <c r="AM35" s="27">
        <f t="shared" si="14"/>
        <v>0</v>
      </c>
      <c r="AN35" s="14" t="s">
        <v>1901</v>
      </c>
      <c r="AO35" s="27" t="e">
        <f>VLOOKUP(AN35,Datos!$K$6:$P$10,MATCH('ENUMERACION CASAS RURALES'!$C35,Datos!$K$6:$P$6,0),FALSE)</f>
        <v>#N/A</v>
      </c>
      <c r="AP35" s="27" t="e">
        <f t="shared" si="15"/>
        <v>#N/A</v>
      </c>
      <c r="AQ35" s="14"/>
      <c r="AR35" s="14" t="s">
        <v>1901</v>
      </c>
      <c r="AS35" s="27" t="e">
        <f>VLOOKUP(AR35,Datos!$K$6:$P$10,MATCH('ENUMERACION CASAS RURALES'!$C35,Datos!$K$6:$P$6,0),FALSE)</f>
        <v>#N/A</v>
      </c>
      <c r="AT35" s="27" t="e">
        <f t="shared" si="16"/>
        <v>#N/A</v>
      </c>
      <c r="AU35" s="14"/>
      <c r="AV35" s="14" t="s">
        <v>1901</v>
      </c>
      <c r="AW35" s="27" t="e">
        <f>VLOOKUP(AV35,Datos!$K$6:$P$10,MATCH('ENUMERACION CASAS RURALES'!$C35,Datos!$K$6:$P$6,0),FALSE)</f>
        <v>#N/A</v>
      </c>
      <c r="AX35" s="27" t="e">
        <f t="shared" si="17"/>
        <v>#N/A</v>
      </c>
      <c r="AY35" s="14"/>
      <c r="AZ35" s="14" t="s">
        <v>1901</v>
      </c>
      <c r="BA35" s="27" t="e">
        <f>VLOOKUP(AZ35,Datos!$K$6:$P$10,MATCH('ENUMERACION CASAS RURALES'!$C35,Datos!$K$6:$P$6,0),FALSE)</f>
        <v>#N/A</v>
      </c>
      <c r="BB35" s="27" t="e">
        <f t="shared" si="18"/>
        <v>#N/A</v>
      </c>
      <c r="BC35" s="14"/>
      <c r="BD35" s="14" t="s">
        <v>1901</v>
      </c>
      <c r="BE35" s="27" t="e">
        <f>VLOOKUP(BD35,Datos!$K$6:$P$10,MATCH('ENUMERACION CASAS RURALES'!$C35,Datos!$K$6:$P$6,0),FALSE)</f>
        <v>#N/A</v>
      </c>
      <c r="BF35" s="27" t="e">
        <f t="shared" si="19"/>
        <v>#N/A</v>
      </c>
      <c r="BG35" s="14"/>
      <c r="BH35" s="14" t="s">
        <v>1901</v>
      </c>
      <c r="BI35" s="27" t="e">
        <f>VLOOKUP(BH35,Datos!$K$6:$P$10,MATCH('ENUMERACION CASAS RURALES'!$C35,Datos!$K$6:$P$6,0),FALSE)</f>
        <v>#N/A</v>
      </c>
      <c r="BJ35" s="27" t="e">
        <f t="shared" si="20"/>
        <v>#N/A</v>
      </c>
      <c r="BK35" s="14"/>
      <c r="BL35" s="14" t="s">
        <v>1901</v>
      </c>
      <c r="BM35" s="27" t="e">
        <f>VLOOKUP(BL35,Datos!$K$6:$P$10,MATCH('ENUMERACION CASAS RURALES'!$C35,Datos!$K$6:$P$6,0),FALSE)</f>
        <v>#N/A</v>
      </c>
      <c r="BN35" s="27" t="e">
        <f t="shared" si="21"/>
        <v>#N/A</v>
      </c>
      <c r="BO35" s="14"/>
      <c r="BP35" s="14" t="s">
        <v>1901</v>
      </c>
      <c r="BQ35" s="27" t="e">
        <f>VLOOKUP(BP35,Datos!$K$6:$P$10,MATCH('ENUMERACION CASAS RURALES'!$C35,Datos!$K$6:$P$6,0),FALSE)</f>
        <v>#N/A</v>
      </c>
      <c r="BR35" s="27" t="e">
        <f t="shared" si="22"/>
        <v>#N/A</v>
      </c>
      <c r="BS35" s="14"/>
      <c r="BT35" s="14" t="s">
        <v>1901</v>
      </c>
      <c r="BU35" s="27" t="e">
        <f>VLOOKUP(BT35,Datos!$K$6:$P$10,MATCH('ENUMERACION CASAS RURALES'!$C35,Datos!$K$6:$P$6,0),FALSE)</f>
        <v>#N/A</v>
      </c>
      <c r="BV35" s="27" t="e">
        <f t="shared" si="23"/>
        <v>#N/A</v>
      </c>
      <c r="BW35" s="14"/>
      <c r="BX35" s="14" t="s">
        <v>1901</v>
      </c>
      <c r="BY35" s="27" t="e">
        <f>VLOOKUP(BX35,Datos!$K$6:$P$10,MATCH('ENUMERACION CASAS RURALES'!$C35,Datos!$K$6:$P$6,0),FALSE)</f>
        <v>#N/A</v>
      </c>
      <c r="BZ35" s="27" t="e">
        <f t="shared" si="24"/>
        <v>#N/A</v>
      </c>
      <c r="CA35" s="14"/>
      <c r="CB35" s="46">
        <f t="shared" si="25"/>
        <v>0</v>
      </c>
      <c r="CC35" s="32">
        <v>0</v>
      </c>
      <c r="CD35" s="27" t="e">
        <f>IF(((VLOOKUP($CD$19,Datos!$K$6:$P$9,MATCH('ENUMERACION CASAS RURALES'!$C35,Datos!$K$6:$P$6,0),FALSE))*CB35)&lt;10,10,((VLOOKUP($CD$19,Datos!$K$6:$P$9,MATCH('ENUMERACION CASAS RURALES'!$C35,Datos!$K$6:$P$6,0),FALSE))*CB35))</f>
        <v>#N/A</v>
      </c>
      <c r="CE35" s="27" t="str">
        <f t="shared" si="26"/>
        <v/>
      </c>
      <c r="CF35" s="26" t="e">
        <f t="shared" si="27"/>
        <v>#N/A</v>
      </c>
      <c r="CG35" s="49">
        <f t="shared" si="28"/>
        <v>0</v>
      </c>
      <c r="CH35" s="50"/>
      <c r="CI35" s="46">
        <f t="shared" si="29"/>
        <v>0</v>
      </c>
      <c r="CJ35" s="43" t="s">
        <v>1904</v>
      </c>
      <c r="CK35" s="44" t="str">
        <f t="shared" si="30"/>
        <v/>
      </c>
      <c r="CL35" s="43" t="s">
        <v>1904</v>
      </c>
      <c r="CM35" s="44" t="str">
        <f t="shared" si="31"/>
        <v/>
      </c>
      <c r="CN35" s="43" t="s">
        <v>1904</v>
      </c>
      <c r="CO35" s="44" t="str">
        <f t="shared" si="32"/>
        <v/>
      </c>
      <c r="CP35" s="43" t="s">
        <v>1904</v>
      </c>
      <c r="CQ35" s="44" t="str">
        <f t="shared" si="33"/>
        <v/>
      </c>
      <c r="CR35" s="43" t="s">
        <v>1904</v>
      </c>
      <c r="CS35" s="40" t="str">
        <f t="shared" si="34"/>
        <v>Rellene todos los datos</v>
      </c>
      <c r="CT35" s="40"/>
      <c r="CU35" s="6" t="str">
        <f t="shared" si="1"/>
        <v/>
      </c>
    </row>
    <row r="36" spans="1:99" ht="30.75" thickBot="1" x14ac:dyDescent="0.3">
      <c r="A36" s="13"/>
      <c r="B36" s="13" t="s">
        <v>1901</v>
      </c>
      <c r="C36" s="15" t="s">
        <v>1120</v>
      </c>
      <c r="D36" s="9" t="s">
        <v>1118</v>
      </c>
      <c r="E36" s="10" t="str">
        <f t="shared" si="0"/>
        <v>XX</v>
      </c>
      <c r="F36" s="13"/>
      <c r="G36" s="22" t="s">
        <v>1119</v>
      </c>
      <c r="H36" s="24">
        <f>IFERROR(VLOOKUP('ENUMERACION CASAS RURALES'!G36,Datos!$A$1:$B$47,2,FALSE),"")</f>
        <v>0</v>
      </c>
      <c r="I36" s="22"/>
      <c r="J36" s="25" t="str">
        <f>IFERROR(VLOOKUP('ENUMERACION CASAS RURALES'!I36,Datos!$D$2:$F$1070,3,FALSE),"")</f>
        <v/>
      </c>
      <c r="K36" s="13"/>
      <c r="L36" s="14"/>
      <c r="M36" s="14"/>
      <c r="N36" s="14"/>
      <c r="O36" s="14"/>
      <c r="P36" s="26" t="str">
        <f t="shared" si="2"/>
        <v>-</v>
      </c>
      <c r="Q36" s="14"/>
      <c r="R36" s="26" t="str">
        <f t="shared" si="3"/>
        <v>-</v>
      </c>
      <c r="S36" s="14"/>
      <c r="T36" s="26" t="str">
        <f t="shared" si="4"/>
        <v>-</v>
      </c>
      <c r="U36" s="14"/>
      <c r="V36" s="26" t="str">
        <f t="shared" si="5"/>
        <v>-</v>
      </c>
      <c r="W36" s="14"/>
      <c r="X36" s="26" t="str">
        <f t="shared" si="6"/>
        <v>-</v>
      </c>
      <c r="Y36" s="14"/>
      <c r="Z36" s="26" t="str">
        <f t="shared" si="7"/>
        <v>-</v>
      </c>
      <c r="AA36" s="14"/>
      <c r="AB36" s="26" t="str">
        <f t="shared" si="8"/>
        <v>-</v>
      </c>
      <c r="AC36" s="14"/>
      <c r="AD36" s="26" t="str">
        <f t="shared" si="9"/>
        <v>-</v>
      </c>
      <c r="AE36" s="14"/>
      <c r="AF36" s="26" t="str">
        <f t="shared" si="10"/>
        <v>-</v>
      </c>
      <c r="AG36" s="14"/>
      <c r="AH36" s="26" t="str">
        <f t="shared" si="11"/>
        <v>-</v>
      </c>
      <c r="AI36" s="46">
        <f t="shared" si="12"/>
        <v>0</v>
      </c>
      <c r="AJ36" s="27" t="e">
        <f>VLOOKUP($AJ$18,Datos!$K$6:$P$12,MATCH('ENUMERACION CASAS RURALES'!C36,Datos!$K$6:$P$6,0),FALSE)</f>
        <v>#N/A</v>
      </c>
      <c r="AK36" s="27" t="e">
        <f>VLOOKUP($AK$18,Datos!$K$6:$P$12,MATCH('ENUMERACION CASAS RURALES'!C36,Datos!$K$6:$P$6,0),FALSE)</f>
        <v>#N/A</v>
      </c>
      <c r="AL36" s="26" t="e">
        <f t="shared" si="13"/>
        <v>#N/A</v>
      </c>
      <c r="AM36" s="27">
        <f t="shared" si="14"/>
        <v>0</v>
      </c>
      <c r="AN36" s="14" t="s">
        <v>1901</v>
      </c>
      <c r="AO36" s="27" t="e">
        <f>VLOOKUP(AN36,Datos!$K$6:$P$10,MATCH('ENUMERACION CASAS RURALES'!$C36,Datos!$K$6:$P$6,0),FALSE)</f>
        <v>#N/A</v>
      </c>
      <c r="AP36" s="27" t="e">
        <f t="shared" si="15"/>
        <v>#N/A</v>
      </c>
      <c r="AQ36" s="14"/>
      <c r="AR36" s="14" t="s">
        <v>1901</v>
      </c>
      <c r="AS36" s="27" t="e">
        <f>VLOOKUP(AR36,Datos!$K$6:$P$10,MATCH('ENUMERACION CASAS RURALES'!$C36,Datos!$K$6:$P$6,0),FALSE)</f>
        <v>#N/A</v>
      </c>
      <c r="AT36" s="27" t="e">
        <f t="shared" si="16"/>
        <v>#N/A</v>
      </c>
      <c r="AU36" s="14"/>
      <c r="AV36" s="14" t="s">
        <v>1901</v>
      </c>
      <c r="AW36" s="27" t="e">
        <f>VLOOKUP(AV36,Datos!$K$6:$P$10,MATCH('ENUMERACION CASAS RURALES'!$C36,Datos!$K$6:$P$6,0),FALSE)</f>
        <v>#N/A</v>
      </c>
      <c r="AX36" s="27" t="e">
        <f t="shared" si="17"/>
        <v>#N/A</v>
      </c>
      <c r="AY36" s="14"/>
      <c r="AZ36" s="14" t="s">
        <v>1901</v>
      </c>
      <c r="BA36" s="27" t="e">
        <f>VLOOKUP(AZ36,Datos!$K$6:$P$10,MATCH('ENUMERACION CASAS RURALES'!$C36,Datos!$K$6:$P$6,0),FALSE)</f>
        <v>#N/A</v>
      </c>
      <c r="BB36" s="27" t="e">
        <f t="shared" si="18"/>
        <v>#N/A</v>
      </c>
      <c r="BC36" s="14"/>
      <c r="BD36" s="14" t="s">
        <v>1901</v>
      </c>
      <c r="BE36" s="27" t="e">
        <f>VLOOKUP(BD36,Datos!$K$6:$P$10,MATCH('ENUMERACION CASAS RURALES'!$C36,Datos!$K$6:$P$6,0),FALSE)</f>
        <v>#N/A</v>
      </c>
      <c r="BF36" s="27" t="e">
        <f t="shared" si="19"/>
        <v>#N/A</v>
      </c>
      <c r="BG36" s="14"/>
      <c r="BH36" s="14" t="s">
        <v>1901</v>
      </c>
      <c r="BI36" s="27" t="e">
        <f>VLOOKUP(BH36,Datos!$K$6:$P$10,MATCH('ENUMERACION CASAS RURALES'!$C36,Datos!$K$6:$P$6,0),FALSE)</f>
        <v>#N/A</v>
      </c>
      <c r="BJ36" s="27" t="e">
        <f t="shared" si="20"/>
        <v>#N/A</v>
      </c>
      <c r="BK36" s="14"/>
      <c r="BL36" s="14" t="s">
        <v>1901</v>
      </c>
      <c r="BM36" s="27" t="e">
        <f>VLOOKUP(BL36,Datos!$K$6:$P$10,MATCH('ENUMERACION CASAS RURALES'!$C36,Datos!$K$6:$P$6,0),FALSE)</f>
        <v>#N/A</v>
      </c>
      <c r="BN36" s="27" t="e">
        <f t="shared" si="21"/>
        <v>#N/A</v>
      </c>
      <c r="BO36" s="14"/>
      <c r="BP36" s="14" t="s">
        <v>1901</v>
      </c>
      <c r="BQ36" s="27" t="e">
        <f>VLOOKUP(BP36,Datos!$K$6:$P$10,MATCH('ENUMERACION CASAS RURALES'!$C36,Datos!$K$6:$P$6,0),FALSE)</f>
        <v>#N/A</v>
      </c>
      <c r="BR36" s="27" t="e">
        <f t="shared" si="22"/>
        <v>#N/A</v>
      </c>
      <c r="BS36" s="14"/>
      <c r="BT36" s="14" t="s">
        <v>1901</v>
      </c>
      <c r="BU36" s="27" t="e">
        <f>VLOOKUP(BT36,Datos!$K$6:$P$10,MATCH('ENUMERACION CASAS RURALES'!$C36,Datos!$K$6:$P$6,0),FALSE)</f>
        <v>#N/A</v>
      </c>
      <c r="BV36" s="27" t="e">
        <f t="shared" si="23"/>
        <v>#N/A</v>
      </c>
      <c r="BW36" s="14"/>
      <c r="BX36" s="14" t="s">
        <v>1901</v>
      </c>
      <c r="BY36" s="27" t="e">
        <f>VLOOKUP(BX36,Datos!$K$6:$P$10,MATCH('ENUMERACION CASAS RURALES'!$C36,Datos!$K$6:$P$6,0),FALSE)</f>
        <v>#N/A</v>
      </c>
      <c r="BZ36" s="27" t="e">
        <f t="shared" si="24"/>
        <v>#N/A</v>
      </c>
      <c r="CA36" s="14"/>
      <c r="CB36" s="46">
        <f t="shared" si="25"/>
        <v>0</v>
      </c>
      <c r="CC36" s="32">
        <v>0</v>
      </c>
      <c r="CD36" s="27" t="e">
        <f>IF(((VLOOKUP($CD$19,Datos!$K$6:$P$9,MATCH('ENUMERACION CASAS RURALES'!$C36,Datos!$K$6:$P$6,0),FALSE))*CB36)&lt;10,10,((VLOOKUP($CD$19,Datos!$K$6:$P$9,MATCH('ENUMERACION CASAS RURALES'!$C36,Datos!$K$6:$P$6,0),FALSE))*CB36))</f>
        <v>#N/A</v>
      </c>
      <c r="CE36" s="27" t="str">
        <f t="shared" si="26"/>
        <v/>
      </c>
      <c r="CF36" s="26" t="e">
        <f t="shared" si="27"/>
        <v>#N/A</v>
      </c>
      <c r="CG36" s="49">
        <f t="shared" si="28"/>
        <v>0</v>
      </c>
      <c r="CH36" s="50"/>
      <c r="CI36" s="46">
        <f t="shared" si="29"/>
        <v>0</v>
      </c>
      <c r="CJ36" s="43" t="s">
        <v>1904</v>
      </c>
      <c r="CK36" s="44" t="str">
        <f t="shared" si="30"/>
        <v/>
      </c>
      <c r="CL36" s="43" t="s">
        <v>1904</v>
      </c>
      <c r="CM36" s="44" t="str">
        <f t="shared" si="31"/>
        <v/>
      </c>
      <c r="CN36" s="43" t="s">
        <v>1904</v>
      </c>
      <c r="CO36" s="44" t="str">
        <f t="shared" si="32"/>
        <v/>
      </c>
      <c r="CP36" s="43" t="s">
        <v>1904</v>
      </c>
      <c r="CQ36" s="44" t="str">
        <f t="shared" si="33"/>
        <v/>
      </c>
      <c r="CR36" s="43" t="s">
        <v>1904</v>
      </c>
      <c r="CS36" s="40" t="str">
        <f t="shared" si="34"/>
        <v>Rellene todos los datos</v>
      </c>
      <c r="CT36" s="40"/>
      <c r="CU36" s="6" t="str">
        <f t="shared" si="1"/>
        <v/>
      </c>
    </row>
    <row r="37" spans="1:99" ht="30.75" thickBot="1" x14ac:dyDescent="0.3">
      <c r="A37" s="13"/>
      <c r="B37" s="13" t="s">
        <v>1901</v>
      </c>
      <c r="C37" s="15" t="s">
        <v>1120</v>
      </c>
      <c r="D37" s="9" t="s">
        <v>1118</v>
      </c>
      <c r="E37" s="10" t="str">
        <f t="shared" si="0"/>
        <v>XX</v>
      </c>
      <c r="F37" s="13"/>
      <c r="G37" s="22" t="s">
        <v>1119</v>
      </c>
      <c r="H37" s="24">
        <f>IFERROR(VLOOKUP('ENUMERACION CASAS RURALES'!G37,Datos!$A$1:$B$47,2,FALSE),"")</f>
        <v>0</v>
      </c>
      <c r="I37" s="22"/>
      <c r="J37" s="25" t="str">
        <f>IFERROR(VLOOKUP('ENUMERACION CASAS RURALES'!I37,Datos!$D$2:$F$1070,3,FALSE),"")</f>
        <v/>
      </c>
      <c r="K37" s="13"/>
      <c r="L37" s="14"/>
      <c r="M37" s="14"/>
      <c r="N37" s="14"/>
      <c r="O37" s="14"/>
      <c r="P37" s="26" t="str">
        <f t="shared" si="2"/>
        <v>-</v>
      </c>
      <c r="Q37" s="14"/>
      <c r="R37" s="26" t="str">
        <f t="shared" si="3"/>
        <v>-</v>
      </c>
      <c r="S37" s="14"/>
      <c r="T37" s="26" t="str">
        <f t="shared" si="4"/>
        <v>-</v>
      </c>
      <c r="U37" s="14"/>
      <c r="V37" s="26" t="str">
        <f t="shared" si="5"/>
        <v>-</v>
      </c>
      <c r="W37" s="14"/>
      <c r="X37" s="26" t="str">
        <f t="shared" si="6"/>
        <v>-</v>
      </c>
      <c r="Y37" s="14"/>
      <c r="Z37" s="26" t="str">
        <f t="shared" si="7"/>
        <v>-</v>
      </c>
      <c r="AA37" s="14"/>
      <c r="AB37" s="26" t="str">
        <f t="shared" si="8"/>
        <v>-</v>
      </c>
      <c r="AC37" s="14"/>
      <c r="AD37" s="26" t="str">
        <f t="shared" si="9"/>
        <v>-</v>
      </c>
      <c r="AE37" s="14"/>
      <c r="AF37" s="26" t="str">
        <f t="shared" si="10"/>
        <v>-</v>
      </c>
      <c r="AG37" s="14"/>
      <c r="AH37" s="26" t="str">
        <f t="shared" si="11"/>
        <v>-</v>
      </c>
      <c r="AI37" s="46">
        <f t="shared" si="12"/>
        <v>0</v>
      </c>
      <c r="AJ37" s="27" t="e">
        <f>VLOOKUP($AJ$18,Datos!$K$6:$P$12,MATCH('ENUMERACION CASAS RURALES'!C37,Datos!$K$6:$P$6,0),FALSE)</f>
        <v>#N/A</v>
      </c>
      <c r="AK37" s="27" t="e">
        <f>VLOOKUP($AK$18,Datos!$K$6:$P$12,MATCH('ENUMERACION CASAS RURALES'!C37,Datos!$K$6:$P$6,0),FALSE)</f>
        <v>#N/A</v>
      </c>
      <c r="AL37" s="26" t="e">
        <f t="shared" si="13"/>
        <v>#N/A</v>
      </c>
      <c r="AM37" s="27">
        <f t="shared" si="14"/>
        <v>0</v>
      </c>
      <c r="AN37" s="14" t="s">
        <v>1901</v>
      </c>
      <c r="AO37" s="27" t="e">
        <f>VLOOKUP(AN37,Datos!$K$6:$P$10,MATCH('ENUMERACION CASAS RURALES'!$C37,Datos!$K$6:$P$6,0),FALSE)</f>
        <v>#N/A</v>
      </c>
      <c r="AP37" s="27" t="e">
        <f t="shared" si="15"/>
        <v>#N/A</v>
      </c>
      <c r="AQ37" s="14"/>
      <c r="AR37" s="14" t="s">
        <v>1901</v>
      </c>
      <c r="AS37" s="27" t="e">
        <f>VLOOKUP(AR37,Datos!$K$6:$P$10,MATCH('ENUMERACION CASAS RURALES'!$C37,Datos!$K$6:$P$6,0),FALSE)</f>
        <v>#N/A</v>
      </c>
      <c r="AT37" s="27" t="e">
        <f t="shared" si="16"/>
        <v>#N/A</v>
      </c>
      <c r="AU37" s="14"/>
      <c r="AV37" s="14" t="s">
        <v>1901</v>
      </c>
      <c r="AW37" s="27" t="e">
        <f>VLOOKUP(AV37,Datos!$K$6:$P$10,MATCH('ENUMERACION CASAS RURALES'!$C37,Datos!$K$6:$P$6,0),FALSE)</f>
        <v>#N/A</v>
      </c>
      <c r="AX37" s="27" t="e">
        <f t="shared" si="17"/>
        <v>#N/A</v>
      </c>
      <c r="AY37" s="14"/>
      <c r="AZ37" s="14" t="s">
        <v>1901</v>
      </c>
      <c r="BA37" s="27" t="e">
        <f>VLOOKUP(AZ37,Datos!$K$6:$P$10,MATCH('ENUMERACION CASAS RURALES'!$C37,Datos!$K$6:$P$6,0),FALSE)</f>
        <v>#N/A</v>
      </c>
      <c r="BB37" s="27" t="e">
        <f t="shared" si="18"/>
        <v>#N/A</v>
      </c>
      <c r="BC37" s="14"/>
      <c r="BD37" s="14" t="s">
        <v>1901</v>
      </c>
      <c r="BE37" s="27" t="e">
        <f>VLOOKUP(BD37,Datos!$K$6:$P$10,MATCH('ENUMERACION CASAS RURALES'!$C37,Datos!$K$6:$P$6,0),FALSE)</f>
        <v>#N/A</v>
      </c>
      <c r="BF37" s="27" t="e">
        <f t="shared" si="19"/>
        <v>#N/A</v>
      </c>
      <c r="BG37" s="14"/>
      <c r="BH37" s="14" t="s">
        <v>1901</v>
      </c>
      <c r="BI37" s="27" t="e">
        <f>VLOOKUP(BH37,Datos!$K$6:$P$10,MATCH('ENUMERACION CASAS RURALES'!$C37,Datos!$K$6:$P$6,0),FALSE)</f>
        <v>#N/A</v>
      </c>
      <c r="BJ37" s="27" t="e">
        <f t="shared" si="20"/>
        <v>#N/A</v>
      </c>
      <c r="BK37" s="14"/>
      <c r="BL37" s="14" t="s">
        <v>1901</v>
      </c>
      <c r="BM37" s="27" t="e">
        <f>VLOOKUP(BL37,Datos!$K$6:$P$10,MATCH('ENUMERACION CASAS RURALES'!$C37,Datos!$K$6:$P$6,0),FALSE)</f>
        <v>#N/A</v>
      </c>
      <c r="BN37" s="27" t="e">
        <f t="shared" si="21"/>
        <v>#N/A</v>
      </c>
      <c r="BO37" s="14"/>
      <c r="BP37" s="14" t="s">
        <v>1901</v>
      </c>
      <c r="BQ37" s="27" t="e">
        <f>VLOOKUP(BP37,Datos!$K$6:$P$10,MATCH('ENUMERACION CASAS RURALES'!$C37,Datos!$K$6:$P$6,0),FALSE)</f>
        <v>#N/A</v>
      </c>
      <c r="BR37" s="27" t="e">
        <f t="shared" si="22"/>
        <v>#N/A</v>
      </c>
      <c r="BS37" s="14"/>
      <c r="BT37" s="14" t="s">
        <v>1901</v>
      </c>
      <c r="BU37" s="27" t="e">
        <f>VLOOKUP(BT37,Datos!$K$6:$P$10,MATCH('ENUMERACION CASAS RURALES'!$C37,Datos!$K$6:$P$6,0),FALSE)</f>
        <v>#N/A</v>
      </c>
      <c r="BV37" s="27" t="e">
        <f t="shared" si="23"/>
        <v>#N/A</v>
      </c>
      <c r="BW37" s="14"/>
      <c r="BX37" s="14" t="s">
        <v>1901</v>
      </c>
      <c r="BY37" s="27" t="e">
        <f>VLOOKUP(BX37,Datos!$K$6:$P$10,MATCH('ENUMERACION CASAS RURALES'!$C37,Datos!$K$6:$P$6,0),FALSE)</f>
        <v>#N/A</v>
      </c>
      <c r="BZ37" s="27" t="e">
        <f t="shared" si="24"/>
        <v>#N/A</v>
      </c>
      <c r="CA37" s="14"/>
      <c r="CB37" s="46">
        <f t="shared" si="25"/>
        <v>0</v>
      </c>
      <c r="CC37" s="32">
        <v>0</v>
      </c>
      <c r="CD37" s="27" t="e">
        <f>IF(((VLOOKUP($CD$19,Datos!$K$6:$P$9,MATCH('ENUMERACION CASAS RURALES'!$C37,Datos!$K$6:$P$6,0),FALSE))*CB37)&lt;10,10,((VLOOKUP($CD$19,Datos!$K$6:$P$9,MATCH('ENUMERACION CASAS RURALES'!$C37,Datos!$K$6:$P$6,0),FALSE))*CB37))</f>
        <v>#N/A</v>
      </c>
      <c r="CE37" s="27" t="str">
        <f t="shared" si="26"/>
        <v/>
      </c>
      <c r="CF37" s="26" t="e">
        <f t="shared" si="27"/>
        <v>#N/A</v>
      </c>
      <c r="CG37" s="49">
        <f t="shared" si="28"/>
        <v>0</v>
      </c>
      <c r="CH37" s="50"/>
      <c r="CI37" s="46">
        <f t="shared" si="29"/>
        <v>0</v>
      </c>
      <c r="CJ37" s="43" t="s">
        <v>1904</v>
      </c>
      <c r="CK37" s="44" t="str">
        <f t="shared" si="30"/>
        <v/>
      </c>
      <c r="CL37" s="43" t="s">
        <v>1904</v>
      </c>
      <c r="CM37" s="44" t="str">
        <f t="shared" si="31"/>
        <v/>
      </c>
      <c r="CN37" s="43" t="s">
        <v>1904</v>
      </c>
      <c r="CO37" s="44" t="str">
        <f t="shared" si="32"/>
        <v/>
      </c>
      <c r="CP37" s="43" t="s">
        <v>1904</v>
      </c>
      <c r="CQ37" s="44" t="str">
        <f t="shared" si="33"/>
        <v/>
      </c>
      <c r="CR37" s="43" t="s">
        <v>1904</v>
      </c>
      <c r="CS37" s="40" t="str">
        <f t="shared" si="34"/>
        <v>Rellene todos los datos</v>
      </c>
      <c r="CT37" s="40"/>
      <c r="CU37" s="6" t="str">
        <f t="shared" si="1"/>
        <v/>
      </c>
    </row>
    <row r="38" spans="1:99" ht="30.75" thickBot="1" x14ac:dyDescent="0.3">
      <c r="A38" s="13"/>
      <c r="B38" s="13" t="s">
        <v>1901</v>
      </c>
      <c r="C38" s="15" t="s">
        <v>1120</v>
      </c>
      <c r="D38" s="9" t="s">
        <v>1118</v>
      </c>
      <c r="E38" s="10" t="str">
        <f t="shared" si="0"/>
        <v>XX</v>
      </c>
      <c r="F38" s="13"/>
      <c r="G38" s="22" t="s">
        <v>1119</v>
      </c>
      <c r="H38" s="24">
        <f>IFERROR(VLOOKUP('ENUMERACION CASAS RURALES'!G38,Datos!$A$1:$B$47,2,FALSE),"")</f>
        <v>0</v>
      </c>
      <c r="I38" s="22"/>
      <c r="J38" s="25" t="str">
        <f>IFERROR(VLOOKUP('ENUMERACION CASAS RURALES'!I38,Datos!$D$2:$F$1070,3,FALSE),"")</f>
        <v/>
      </c>
      <c r="K38" s="13"/>
      <c r="L38" s="14"/>
      <c r="M38" s="14"/>
      <c r="N38" s="14"/>
      <c r="O38" s="14"/>
      <c r="P38" s="26" t="str">
        <f t="shared" si="2"/>
        <v>-</v>
      </c>
      <c r="Q38" s="14"/>
      <c r="R38" s="26" t="str">
        <f t="shared" si="3"/>
        <v>-</v>
      </c>
      <c r="S38" s="14"/>
      <c r="T38" s="26" t="str">
        <f t="shared" si="4"/>
        <v>-</v>
      </c>
      <c r="U38" s="14"/>
      <c r="V38" s="26" t="str">
        <f t="shared" si="5"/>
        <v>-</v>
      </c>
      <c r="W38" s="14"/>
      <c r="X38" s="26" t="str">
        <f t="shared" si="6"/>
        <v>-</v>
      </c>
      <c r="Y38" s="14"/>
      <c r="Z38" s="26" t="str">
        <f t="shared" si="7"/>
        <v>-</v>
      </c>
      <c r="AA38" s="14"/>
      <c r="AB38" s="26" t="str">
        <f t="shared" si="8"/>
        <v>-</v>
      </c>
      <c r="AC38" s="14"/>
      <c r="AD38" s="26" t="str">
        <f t="shared" si="9"/>
        <v>-</v>
      </c>
      <c r="AE38" s="14"/>
      <c r="AF38" s="26" t="str">
        <f t="shared" si="10"/>
        <v>-</v>
      </c>
      <c r="AG38" s="14"/>
      <c r="AH38" s="26" t="str">
        <f t="shared" si="11"/>
        <v>-</v>
      </c>
      <c r="AI38" s="46">
        <f t="shared" si="12"/>
        <v>0</v>
      </c>
      <c r="AJ38" s="27" t="e">
        <f>VLOOKUP($AJ$18,Datos!$K$6:$P$12,MATCH('ENUMERACION CASAS RURALES'!C38,Datos!$K$6:$P$6,0),FALSE)</f>
        <v>#N/A</v>
      </c>
      <c r="AK38" s="27" t="e">
        <f>VLOOKUP($AK$18,Datos!$K$6:$P$12,MATCH('ENUMERACION CASAS RURALES'!C38,Datos!$K$6:$P$6,0),FALSE)</f>
        <v>#N/A</v>
      </c>
      <c r="AL38" s="26" t="e">
        <f t="shared" si="13"/>
        <v>#N/A</v>
      </c>
      <c r="AM38" s="27">
        <f t="shared" si="14"/>
        <v>0</v>
      </c>
      <c r="AN38" s="14" t="s">
        <v>1901</v>
      </c>
      <c r="AO38" s="27" t="e">
        <f>VLOOKUP(AN38,Datos!$K$6:$P$10,MATCH('ENUMERACION CASAS RURALES'!$C38,Datos!$K$6:$P$6,0),FALSE)</f>
        <v>#N/A</v>
      </c>
      <c r="AP38" s="27" t="e">
        <f t="shared" si="15"/>
        <v>#N/A</v>
      </c>
      <c r="AQ38" s="14"/>
      <c r="AR38" s="14" t="s">
        <v>1901</v>
      </c>
      <c r="AS38" s="27" t="e">
        <f>VLOOKUP(AR38,Datos!$K$6:$P$10,MATCH('ENUMERACION CASAS RURALES'!$C38,Datos!$K$6:$P$6,0),FALSE)</f>
        <v>#N/A</v>
      </c>
      <c r="AT38" s="27" t="e">
        <f t="shared" si="16"/>
        <v>#N/A</v>
      </c>
      <c r="AU38" s="14"/>
      <c r="AV38" s="14" t="s">
        <v>1901</v>
      </c>
      <c r="AW38" s="27" t="e">
        <f>VLOOKUP(AV38,Datos!$K$6:$P$10,MATCH('ENUMERACION CASAS RURALES'!$C38,Datos!$K$6:$P$6,0),FALSE)</f>
        <v>#N/A</v>
      </c>
      <c r="AX38" s="27" t="e">
        <f t="shared" si="17"/>
        <v>#N/A</v>
      </c>
      <c r="AY38" s="14"/>
      <c r="AZ38" s="14" t="s">
        <v>1901</v>
      </c>
      <c r="BA38" s="27" t="e">
        <f>VLOOKUP(AZ38,Datos!$K$6:$P$10,MATCH('ENUMERACION CASAS RURALES'!$C38,Datos!$K$6:$P$6,0),FALSE)</f>
        <v>#N/A</v>
      </c>
      <c r="BB38" s="27" t="e">
        <f t="shared" si="18"/>
        <v>#N/A</v>
      </c>
      <c r="BC38" s="14"/>
      <c r="BD38" s="14" t="s">
        <v>1901</v>
      </c>
      <c r="BE38" s="27" t="e">
        <f>VLOOKUP(BD38,Datos!$K$6:$P$10,MATCH('ENUMERACION CASAS RURALES'!$C38,Datos!$K$6:$P$6,0),FALSE)</f>
        <v>#N/A</v>
      </c>
      <c r="BF38" s="27" t="e">
        <f t="shared" si="19"/>
        <v>#N/A</v>
      </c>
      <c r="BG38" s="14"/>
      <c r="BH38" s="14" t="s">
        <v>1901</v>
      </c>
      <c r="BI38" s="27" t="e">
        <f>VLOOKUP(BH38,Datos!$K$6:$P$10,MATCH('ENUMERACION CASAS RURALES'!$C38,Datos!$K$6:$P$6,0),FALSE)</f>
        <v>#N/A</v>
      </c>
      <c r="BJ38" s="27" t="e">
        <f t="shared" si="20"/>
        <v>#N/A</v>
      </c>
      <c r="BK38" s="14"/>
      <c r="BL38" s="14" t="s">
        <v>1901</v>
      </c>
      <c r="BM38" s="27" t="e">
        <f>VLOOKUP(BL38,Datos!$K$6:$P$10,MATCH('ENUMERACION CASAS RURALES'!$C38,Datos!$K$6:$P$6,0),FALSE)</f>
        <v>#N/A</v>
      </c>
      <c r="BN38" s="27" t="e">
        <f t="shared" si="21"/>
        <v>#N/A</v>
      </c>
      <c r="BO38" s="14"/>
      <c r="BP38" s="14" t="s">
        <v>1901</v>
      </c>
      <c r="BQ38" s="27" t="e">
        <f>VLOOKUP(BP38,Datos!$K$6:$P$10,MATCH('ENUMERACION CASAS RURALES'!$C38,Datos!$K$6:$P$6,0),FALSE)</f>
        <v>#N/A</v>
      </c>
      <c r="BR38" s="27" t="e">
        <f t="shared" si="22"/>
        <v>#N/A</v>
      </c>
      <c r="BS38" s="14"/>
      <c r="BT38" s="14" t="s">
        <v>1901</v>
      </c>
      <c r="BU38" s="27" t="e">
        <f>VLOOKUP(BT38,Datos!$K$6:$P$10,MATCH('ENUMERACION CASAS RURALES'!$C38,Datos!$K$6:$P$6,0),FALSE)</f>
        <v>#N/A</v>
      </c>
      <c r="BV38" s="27" t="e">
        <f t="shared" si="23"/>
        <v>#N/A</v>
      </c>
      <c r="BW38" s="14"/>
      <c r="BX38" s="14" t="s">
        <v>1901</v>
      </c>
      <c r="BY38" s="27" t="e">
        <f>VLOOKUP(BX38,Datos!$K$6:$P$10,MATCH('ENUMERACION CASAS RURALES'!$C38,Datos!$K$6:$P$6,0),FALSE)</f>
        <v>#N/A</v>
      </c>
      <c r="BZ38" s="27" t="e">
        <f t="shared" si="24"/>
        <v>#N/A</v>
      </c>
      <c r="CA38" s="14"/>
      <c r="CB38" s="46">
        <f t="shared" si="25"/>
        <v>0</v>
      </c>
      <c r="CC38" s="32">
        <v>0</v>
      </c>
      <c r="CD38" s="27" t="e">
        <f>IF(((VLOOKUP($CD$19,Datos!$K$6:$P$9,MATCH('ENUMERACION CASAS RURALES'!$C38,Datos!$K$6:$P$6,0),FALSE))*CB38)&lt;10,10,((VLOOKUP($CD$19,Datos!$K$6:$P$9,MATCH('ENUMERACION CASAS RURALES'!$C38,Datos!$K$6:$P$6,0),FALSE))*CB38))</f>
        <v>#N/A</v>
      </c>
      <c r="CE38" s="27" t="str">
        <f t="shared" si="26"/>
        <v/>
      </c>
      <c r="CF38" s="26" t="e">
        <f t="shared" si="27"/>
        <v>#N/A</v>
      </c>
      <c r="CG38" s="49">
        <f t="shared" si="28"/>
        <v>0</v>
      </c>
      <c r="CH38" s="50"/>
      <c r="CI38" s="46">
        <f t="shared" si="29"/>
        <v>0</v>
      </c>
      <c r="CJ38" s="43" t="s">
        <v>1904</v>
      </c>
      <c r="CK38" s="44" t="str">
        <f t="shared" si="30"/>
        <v/>
      </c>
      <c r="CL38" s="43" t="s">
        <v>1904</v>
      </c>
      <c r="CM38" s="44" t="str">
        <f t="shared" si="31"/>
        <v/>
      </c>
      <c r="CN38" s="43" t="s">
        <v>1904</v>
      </c>
      <c r="CO38" s="44" t="str">
        <f t="shared" si="32"/>
        <v/>
      </c>
      <c r="CP38" s="43" t="s">
        <v>1904</v>
      </c>
      <c r="CQ38" s="44" t="str">
        <f t="shared" si="33"/>
        <v/>
      </c>
      <c r="CR38" s="43" t="s">
        <v>1904</v>
      </c>
      <c r="CS38" s="40" t="str">
        <f t="shared" si="34"/>
        <v>Rellene todos los datos</v>
      </c>
      <c r="CT38" s="40"/>
      <c r="CU38" s="6" t="str">
        <f t="shared" si="1"/>
        <v/>
      </c>
    </row>
    <row r="39" spans="1:99" ht="30.75" thickBot="1" x14ac:dyDescent="0.3">
      <c r="A39" s="13"/>
      <c r="B39" s="13" t="s">
        <v>1901</v>
      </c>
      <c r="C39" s="15" t="s">
        <v>1120</v>
      </c>
      <c r="D39" s="9" t="s">
        <v>1118</v>
      </c>
      <c r="E39" s="10" t="str">
        <f t="shared" si="0"/>
        <v>XX</v>
      </c>
      <c r="F39" s="13"/>
      <c r="G39" s="22" t="s">
        <v>1119</v>
      </c>
      <c r="H39" s="24">
        <f>IFERROR(VLOOKUP('ENUMERACION CASAS RURALES'!G39,Datos!$A$1:$B$47,2,FALSE),"")</f>
        <v>0</v>
      </c>
      <c r="I39" s="22"/>
      <c r="J39" s="25" t="str">
        <f>IFERROR(VLOOKUP('ENUMERACION CASAS RURALES'!I39,Datos!$D$2:$F$1070,3,FALSE),"")</f>
        <v/>
      </c>
      <c r="K39" s="13"/>
      <c r="L39" s="14"/>
      <c r="M39" s="14"/>
      <c r="N39" s="14"/>
      <c r="O39" s="14"/>
      <c r="P39" s="26" t="str">
        <f t="shared" si="2"/>
        <v>-</v>
      </c>
      <c r="Q39" s="14"/>
      <c r="R39" s="26" t="str">
        <f t="shared" si="3"/>
        <v>-</v>
      </c>
      <c r="S39" s="14"/>
      <c r="T39" s="26" t="str">
        <f t="shared" si="4"/>
        <v>-</v>
      </c>
      <c r="U39" s="14"/>
      <c r="V39" s="26" t="str">
        <f t="shared" si="5"/>
        <v>-</v>
      </c>
      <c r="W39" s="14"/>
      <c r="X39" s="26" t="str">
        <f t="shared" si="6"/>
        <v>-</v>
      </c>
      <c r="Y39" s="14"/>
      <c r="Z39" s="26" t="str">
        <f t="shared" si="7"/>
        <v>-</v>
      </c>
      <c r="AA39" s="14"/>
      <c r="AB39" s="26" t="str">
        <f t="shared" si="8"/>
        <v>-</v>
      </c>
      <c r="AC39" s="14"/>
      <c r="AD39" s="26" t="str">
        <f t="shared" si="9"/>
        <v>-</v>
      </c>
      <c r="AE39" s="14"/>
      <c r="AF39" s="26" t="str">
        <f t="shared" si="10"/>
        <v>-</v>
      </c>
      <c r="AG39" s="14"/>
      <c r="AH39" s="26" t="str">
        <f t="shared" si="11"/>
        <v>-</v>
      </c>
      <c r="AI39" s="46">
        <f t="shared" si="12"/>
        <v>0</v>
      </c>
      <c r="AJ39" s="27" t="e">
        <f>VLOOKUP($AJ$18,Datos!$K$6:$P$12,MATCH('ENUMERACION CASAS RURALES'!C39,Datos!$K$6:$P$6,0),FALSE)</f>
        <v>#N/A</v>
      </c>
      <c r="AK39" s="27" t="e">
        <f>VLOOKUP($AK$18,Datos!$K$6:$P$12,MATCH('ENUMERACION CASAS RURALES'!C39,Datos!$K$6:$P$6,0),FALSE)</f>
        <v>#N/A</v>
      </c>
      <c r="AL39" s="26" t="e">
        <f t="shared" si="13"/>
        <v>#N/A</v>
      </c>
      <c r="AM39" s="27">
        <f t="shared" si="14"/>
        <v>0</v>
      </c>
      <c r="AN39" s="14" t="s">
        <v>1901</v>
      </c>
      <c r="AO39" s="27" t="e">
        <f>VLOOKUP(AN39,Datos!$K$6:$P$10,MATCH('ENUMERACION CASAS RURALES'!$C39,Datos!$K$6:$P$6,0),FALSE)</f>
        <v>#N/A</v>
      </c>
      <c r="AP39" s="27" t="e">
        <f t="shared" si="15"/>
        <v>#N/A</v>
      </c>
      <c r="AQ39" s="14"/>
      <c r="AR39" s="14" t="s">
        <v>1901</v>
      </c>
      <c r="AS39" s="27" t="e">
        <f>VLOOKUP(AR39,Datos!$K$6:$P$10,MATCH('ENUMERACION CASAS RURALES'!$C39,Datos!$K$6:$P$6,0),FALSE)</f>
        <v>#N/A</v>
      </c>
      <c r="AT39" s="27" t="e">
        <f t="shared" si="16"/>
        <v>#N/A</v>
      </c>
      <c r="AU39" s="14"/>
      <c r="AV39" s="14" t="s">
        <v>1901</v>
      </c>
      <c r="AW39" s="27" t="e">
        <f>VLOOKUP(AV39,Datos!$K$6:$P$10,MATCH('ENUMERACION CASAS RURALES'!$C39,Datos!$K$6:$P$6,0),FALSE)</f>
        <v>#N/A</v>
      </c>
      <c r="AX39" s="27" t="e">
        <f t="shared" si="17"/>
        <v>#N/A</v>
      </c>
      <c r="AY39" s="14"/>
      <c r="AZ39" s="14" t="s">
        <v>1901</v>
      </c>
      <c r="BA39" s="27" t="e">
        <f>VLOOKUP(AZ39,Datos!$K$6:$P$10,MATCH('ENUMERACION CASAS RURALES'!$C39,Datos!$K$6:$P$6,0),FALSE)</f>
        <v>#N/A</v>
      </c>
      <c r="BB39" s="27" t="e">
        <f t="shared" si="18"/>
        <v>#N/A</v>
      </c>
      <c r="BC39" s="14"/>
      <c r="BD39" s="14" t="s">
        <v>1901</v>
      </c>
      <c r="BE39" s="27" t="e">
        <f>VLOOKUP(BD39,Datos!$K$6:$P$10,MATCH('ENUMERACION CASAS RURALES'!$C39,Datos!$K$6:$P$6,0),FALSE)</f>
        <v>#N/A</v>
      </c>
      <c r="BF39" s="27" t="e">
        <f t="shared" si="19"/>
        <v>#N/A</v>
      </c>
      <c r="BG39" s="14"/>
      <c r="BH39" s="14" t="s">
        <v>1901</v>
      </c>
      <c r="BI39" s="27" t="e">
        <f>VLOOKUP(BH39,Datos!$K$6:$P$10,MATCH('ENUMERACION CASAS RURALES'!$C39,Datos!$K$6:$P$6,0),FALSE)</f>
        <v>#N/A</v>
      </c>
      <c r="BJ39" s="27" t="e">
        <f t="shared" si="20"/>
        <v>#N/A</v>
      </c>
      <c r="BK39" s="14"/>
      <c r="BL39" s="14" t="s">
        <v>1901</v>
      </c>
      <c r="BM39" s="27" t="e">
        <f>VLOOKUP(BL39,Datos!$K$6:$P$10,MATCH('ENUMERACION CASAS RURALES'!$C39,Datos!$K$6:$P$6,0),FALSE)</f>
        <v>#N/A</v>
      </c>
      <c r="BN39" s="27" t="e">
        <f t="shared" si="21"/>
        <v>#N/A</v>
      </c>
      <c r="BO39" s="14"/>
      <c r="BP39" s="14" t="s">
        <v>1901</v>
      </c>
      <c r="BQ39" s="27" t="e">
        <f>VLOOKUP(BP39,Datos!$K$6:$P$10,MATCH('ENUMERACION CASAS RURALES'!$C39,Datos!$K$6:$P$6,0),FALSE)</f>
        <v>#N/A</v>
      </c>
      <c r="BR39" s="27" t="e">
        <f t="shared" si="22"/>
        <v>#N/A</v>
      </c>
      <c r="BS39" s="14"/>
      <c r="BT39" s="14" t="s">
        <v>1901</v>
      </c>
      <c r="BU39" s="27" t="e">
        <f>VLOOKUP(BT39,Datos!$K$6:$P$10,MATCH('ENUMERACION CASAS RURALES'!$C39,Datos!$K$6:$P$6,0),FALSE)</f>
        <v>#N/A</v>
      </c>
      <c r="BV39" s="27" t="e">
        <f t="shared" si="23"/>
        <v>#N/A</v>
      </c>
      <c r="BW39" s="14"/>
      <c r="BX39" s="14" t="s">
        <v>1901</v>
      </c>
      <c r="BY39" s="27" t="e">
        <f>VLOOKUP(BX39,Datos!$K$6:$P$10,MATCH('ENUMERACION CASAS RURALES'!$C39,Datos!$K$6:$P$6,0),FALSE)</f>
        <v>#N/A</v>
      </c>
      <c r="BZ39" s="27" t="e">
        <f t="shared" si="24"/>
        <v>#N/A</v>
      </c>
      <c r="CA39" s="14"/>
      <c r="CB39" s="46">
        <f t="shared" si="25"/>
        <v>0</v>
      </c>
      <c r="CC39" s="32">
        <v>0</v>
      </c>
      <c r="CD39" s="27" t="e">
        <f>IF(((VLOOKUP($CD$19,Datos!$K$6:$P$9,MATCH('ENUMERACION CASAS RURALES'!$C39,Datos!$K$6:$P$6,0),FALSE))*CB39)&lt;10,10,((VLOOKUP($CD$19,Datos!$K$6:$P$9,MATCH('ENUMERACION CASAS RURALES'!$C39,Datos!$K$6:$P$6,0),FALSE))*CB39))</f>
        <v>#N/A</v>
      </c>
      <c r="CE39" s="27" t="str">
        <f t="shared" si="26"/>
        <v/>
      </c>
      <c r="CF39" s="26" t="e">
        <f t="shared" si="27"/>
        <v>#N/A</v>
      </c>
      <c r="CG39" s="49">
        <f t="shared" si="28"/>
        <v>0</v>
      </c>
      <c r="CH39" s="50"/>
      <c r="CI39" s="46">
        <f t="shared" si="29"/>
        <v>0</v>
      </c>
      <c r="CJ39" s="43" t="s">
        <v>1904</v>
      </c>
      <c r="CK39" s="44" t="str">
        <f t="shared" si="30"/>
        <v/>
      </c>
      <c r="CL39" s="43" t="s">
        <v>1904</v>
      </c>
      <c r="CM39" s="44" t="str">
        <f t="shared" si="31"/>
        <v/>
      </c>
      <c r="CN39" s="43" t="s">
        <v>1904</v>
      </c>
      <c r="CO39" s="44" t="str">
        <f t="shared" si="32"/>
        <v/>
      </c>
      <c r="CP39" s="43" t="s">
        <v>1904</v>
      </c>
      <c r="CQ39" s="44" t="str">
        <f t="shared" si="33"/>
        <v/>
      </c>
      <c r="CR39" s="43" t="s">
        <v>1904</v>
      </c>
      <c r="CS39" s="40" t="str">
        <f t="shared" si="34"/>
        <v>Rellene todos los datos</v>
      </c>
      <c r="CT39" s="40"/>
      <c r="CU39" s="6" t="str">
        <f t="shared" si="1"/>
        <v/>
      </c>
    </row>
    <row r="40" spans="1:99" ht="30.75" thickBot="1" x14ac:dyDescent="0.3">
      <c r="A40" s="13"/>
      <c r="B40" s="13" t="s">
        <v>1901</v>
      </c>
      <c r="C40" s="15" t="s">
        <v>1120</v>
      </c>
      <c r="D40" s="9" t="s">
        <v>1118</v>
      </c>
      <c r="E40" s="10" t="str">
        <f t="shared" si="0"/>
        <v>XX</v>
      </c>
      <c r="F40" s="13"/>
      <c r="G40" s="22" t="s">
        <v>1119</v>
      </c>
      <c r="H40" s="24">
        <f>IFERROR(VLOOKUP('ENUMERACION CASAS RURALES'!G40,Datos!$A$1:$B$47,2,FALSE),"")</f>
        <v>0</v>
      </c>
      <c r="I40" s="22"/>
      <c r="J40" s="25" t="str">
        <f>IFERROR(VLOOKUP('ENUMERACION CASAS RURALES'!I40,Datos!$D$2:$F$1070,3,FALSE),"")</f>
        <v/>
      </c>
      <c r="K40" s="13"/>
      <c r="L40" s="14"/>
      <c r="M40" s="14"/>
      <c r="N40" s="14"/>
      <c r="O40" s="14"/>
      <c r="P40" s="26" t="str">
        <f t="shared" si="2"/>
        <v>-</v>
      </c>
      <c r="Q40" s="14"/>
      <c r="R40" s="26" t="str">
        <f t="shared" si="3"/>
        <v>-</v>
      </c>
      <c r="S40" s="14"/>
      <c r="T40" s="26" t="str">
        <f t="shared" si="4"/>
        <v>-</v>
      </c>
      <c r="U40" s="14"/>
      <c r="V40" s="26" t="str">
        <f t="shared" si="5"/>
        <v>-</v>
      </c>
      <c r="W40" s="14"/>
      <c r="X40" s="26" t="str">
        <f t="shared" si="6"/>
        <v>-</v>
      </c>
      <c r="Y40" s="14"/>
      <c r="Z40" s="26" t="str">
        <f t="shared" si="7"/>
        <v>-</v>
      </c>
      <c r="AA40" s="14"/>
      <c r="AB40" s="26" t="str">
        <f t="shared" si="8"/>
        <v>-</v>
      </c>
      <c r="AC40" s="14"/>
      <c r="AD40" s="26" t="str">
        <f t="shared" si="9"/>
        <v>-</v>
      </c>
      <c r="AE40" s="14"/>
      <c r="AF40" s="26" t="str">
        <f t="shared" si="10"/>
        <v>-</v>
      </c>
      <c r="AG40" s="14"/>
      <c r="AH40" s="26" t="str">
        <f t="shared" si="11"/>
        <v>-</v>
      </c>
      <c r="AI40" s="46">
        <f t="shared" si="12"/>
        <v>0</v>
      </c>
      <c r="AJ40" s="27" t="e">
        <f>VLOOKUP($AJ$18,Datos!$K$6:$P$12,MATCH('ENUMERACION CASAS RURALES'!C40,Datos!$K$6:$P$6,0),FALSE)</f>
        <v>#N/A</v>
      </c>
      <c r="AK40" s="27" t="e">
        <f>VLOOKUP($AK$18,Datos!$K$6:$P$12,MATCH('ENUMERACION CASAS RURALES'!C40,Datos!$K$6:$P$6,0),FALSE)</f>
        <v>#N/A</v>
      </c>
      <c r="AL40" s="26" t="e">
        <f t="shared" si="13"/>
        <v>#N/A</v>
      </c>
      <c r="AM40" s="27">
        <f t="shared" si="14"/>
        <v>0</v>
      </c>
      <c r="AN40" s="14" t="s">
        <v>1901</v>
      </c>
      <c r="AO40" s="27" t="e">
        <f>VLOOKUP(AN40,Datos!$K$6:$P$10,MATCH('ENUMERACION CASAS RURALES'!$C40,Datos!$K$6:$P$6,0),FALSE)</f>
        <v>#N/A</v>
      </c>
      <c r="AP40" s="27" t="e">
        <f t="shared" si="15"/>
        <v>#N/A</v>
      </c>
      <c r="AQ40" s="14"/>
      <c r="AR40" s="14" t="s">
        <v>1901</v>
      </c>
      <c r="AS40" s="27" t="e">
        <f>VLOOKUP(AR40,Datos!$K$6:$P$10,MATCH('ENUMERACION CASAS RURALES'!$C40,Datos!$K$6:$P$6,0),FALSE)</f>
        <v>#N/A</v>
      </c>
      <c r="AT40" s="27" t="e">
        <f t="shared" si="16"/>
        <v>#N/A</v>
      </c>
      <c r="AU40" s="14"/>
      <c r="AV40" s="14" t="s">
        <v>1901</v>
      </c>
      <c r="AW40" s="27" t="e">
        <f>VLOOKUP(AV40,Datos!$K$6:$P$10,MATCH('ENUMERACION CASAS RURALES'!$C40,Datos!$K$6:$P$6,0),FALSE)</f>
        <v>#N/A</v>
      </c>
      <c r="AX40" s="27" t="e">
        <f t="shared" si="17"/>
        <v>#N/A</v>
      </c>
      <c r="AY40" s="14"/>
      <c r="AZ40" s="14" t="s">
        <v>1901</v>
      </c>
      <c r="BA40" s="27" t="e">
        <f>VLOOKUP(AZ40,Datos!$K$6:$P$10,MATCH('ENUMERACION CASAS RURALES'!$C40,Datos!$K$6:$P$6,0),FALSE)</f>
        <v>#N/A</v>
      </c>
      <c r="BB40" s="27" t="e">
        <f t="shared" si="18"/>
        <v>#N/A</v>
      </c>
      <c r="BC40" s="14"/>
      <c r="BD40" s="14" t="s">
        <v>1901</v>
      </c>
      <c r="BE40" s="27" t="e">
        <f>VLOOKUP(BD40,Datos!$K$6:$P$10,MATCH('ENUMERACION CASAS RURALES'!$C40,Datos!$K$6:$P$6,0),FALSE)</f>
        <v>#N/A</v>
      </c>
      <c r="BF40" s="27" t="e">
        <f t="shared" si="19"/>
        <v>#N/A</v>
      </c>
      <c r="BG40" s="14"/>
      <c r="BH40" s="14" t="s">
        <v>1901</v>
      </c>
      <c r="BI40" s="27" t="e">
        <f>VLOOKUP(BH40,Datos!$K$6:$P$10,MATCH('ENUMERACION CASAS RURALES'!$C40,Datos!$K$6:$P$6,0),FALSE)</f>
        <v>#N/A</v>
      </c>
      <c r="BJ40" s="27" t="e">
        <f t="shared" si="20"/>
        <v>#N/A</v>
      </c>
      <c r="BK40" s="14"/>
      <c r="BL40" s="14" t="s">
        <v>1901</v>
      </c>
      <c r="BM40" s="27" t="e">
        <f>VLOOKUP(BL40,Datos!$K$6:$P$10,MATCH('ENUMERACION CASAS RURALES'!$C40,Datos!$K$6:$P$6,0),FALSE)</f>
        <v>#N/A</v>
      </c>
      <c r="BN40" s="27" t="e">
        <f t="shared" si="21"/>
        <v>#N/A</v>
      </c>
      <c r="BO40" s="14"/>
      <c r="BP40" s="14" t="s">
        <v>1901</v>
      </c>
      <c r="BQ40" s="27" t="e">
        <f>VLOOKUP(BP40,Datos!$K$6:$P$10,MATCH('ENUMERACION CASAS RURALES'!$C40,Datos!$K$6:$P$6,0),FALSE)</f>
        <v>#N/A</v>
      </c>
      <c r="BR40" s="27" t="e">
        <f t="shared" si="22"/>
        <v>#N/A</v>
      </c>
      <c r="BS40" s="14"/>
      <c r="BT40" s="14" t="s">
        <v>1901</v>
      </c>
      <c r="BU40" s="27" t="e">
        <f>VLOOKUP(BT40,Datos!$K$6:$P$10,MATCH('ENUMERACION CASAS RURALES'!$C40,Datos!$K$6:$P$6,0),FALSE)</f>
        <v>#N/A</v>
      </c>
      <c r="BV40" s="27" t="e">
        <f t="shared" si="23"/>
        <v>#N/A</v>
      </c>
      <c r="BW40" s="14"/>
      <c r="BX40" s="14" t="s">
        <v>1901</v>
      </c>
      <c r="BY40" s="27" t="e">
        <f>VLOOKUP(BX40,Datos!$K$6:$P$10,MATCH('ENUMERACION CASAS RURALES'!$C40,Datos!$K$6:$P$6,0),FALSE)</f>
        <v>#N/A</v>
      </c>
      <c r="BZ40" s="27" t="e">
        <f t="shared" si="24"/>
        <v>#N/A</v>
      </c>
      <c r="CA40" s="14"/>
      <c r="CB40" s="46">
        <f t="shared" si="25"/>
        <v>0</v>
      </c>
      <c r="CC40" s="32">
        <v>0</v>
      </c>
      <c r="CD40" s="27" t="e">
        <f>IF(((VLOOKUP($CD$19,Datos!$K$6:$P$9,MATCH('ENUMERACION CASAS RURALES'!$C40,Datos!$K$6:$P$6,0),FALSE))*CB40)&lt;10,10,((VLOOKUP($CD$19,Datos!$K$6:$P$9,MATCH('ENUMERACION CASAS RURALES'!$C40,Datos!$K$6:$P$6,0),FALSE))*CB40))</f>
        <v>#N/A</v>
      </c>
      <c r="CE40" s="27" t="str">
        <f t="shared" si="26"/>
        <v/>
      </c>
      <c r="CF40" s="26" t="e">
        <f t="shared" si="27"/>
        <v>#N/A</v>
      </c>
      <c r="CG40" s="49">
        <f t="shared" si="28"/>
        <v>0</v>
      </c>
      <c r="CH40" s="50"/>
      <c r="CI40" s="46">
        <f t="shared" si="29"/>
        <v>0</v>
      </c>
      <c r="CJ40" s="43" t="s">
        <v>1904</v>
      </c>
      <c r="CK40" s="44" t="str">
        <f t="shared" si="30"/>
        <v/>
      </c>
      <c r="CL40" s="43" t="s">
        <v>1904</v>
      </c>
      <c r="CM40" s="44" t="str">
        <f t="shared" si="31"/>
        <v/>
      </c>
      <c r="CN40" s="43" t="s">
        <v>1904</v>
      </c>
      <c r="CO40" s="44" t="str">
        <f t="shared" si="32"/>
        <v/>
      </c>
      <c r="CP40" s="43" t="s">
        <v>1904</v>
      </c>
      <c r="CQ40" s="44" t="str">
        <f t="shared" si="33"/>
        <v/>
      </c>
      <c r="CR40" s="43" t="s">
        <v>1904</v>
      </c>
      <c r="CS40" s="40" t="str">
        <f t="shared" si="34"/>
        <v>Rellene todos los datos</v>
      </c>
      <c r="CT40" s="40"/>
      <c r="CU40" s="6" t="str">
        <f t="shared" si="1"/>
        <v/>
      </c>
    </row>
    <row r="41" spans="1:99" ht="30.75" thickBot="1" x14ac:dyDescent="0.3">
      <c r="A41" s="13"/>
      <c r="B41" s="13" t="s">
        <v>1901</v>
      </c>
      <c r="C41" s="15" t="s">
        <v>1120</v>
      </c>
      <c r="D41" s="9" t="s">
        <v>1118</v>
      </c>
      <c r="E41" s="10" t="str">
        <f t="shared" si="0"/>
        <v>XX</v>
      </c>
      <c r="F41" s="13"/>
      <c r="G41" s="22" t="s">
        <v>1119</v>
      </c>
      <c r="H41" s="24">
        <f>IFERROR(VLOOKUP('ENUMERACION CASAS RURALES'!G41,Datos!$A$1:$B$47,2,FALSE),"")</f>
        <v>0</v>
      </c>
      <c r="I41" s="22"/>
      <c r="J41" s="25" t="str">
        <f>IFERROR(VLOOKUP('ENUMERACION CASAS RURALES'!I41,Datos!$D$2:$F$1070,3,FALSE),"")</f>
        <v/>
      </c>
      <c r="K41" s="13"/>
      <c r="L41" s="14"/>
      <c r="M41" s="14"/>
      <c r="N41" s="14"/>
      <c r="O41" s="14"/>
      <c r="P41" s="26" t="str">
        <f t="shared" si="2"/>
        <v>-</v>
      </c>
      <c r="Q41" s="14"/>
      <c r="R41" s="26" t="str">
        <f t="shared" si="3"/>
        <v>-</v>
      </c>
      <c r="S41" s="14"/>
      <c r="T41" s="26" t="str">
        <f t="shared" si="4"/>
        <v>-</v>
      </c>
      <c r="U41" s="14"/>
      <c r="V41" s="26" t="str">
        <f t="shared" si="5"/>
        <v>-</v>
      </c>
      <c r="W41" s="14"/>
      <c r="X41" s="26" t="str">
        <f t="shared" si="6"/>
        <v>-</v>
      </c>
      <c r="Y41" s="14"/>
      <c r="Z41" s="26" t="str">
        <f t="shared" si="7"/>
        <v>-</v>
      </c>
      <c r="AA41" s="14"/>
      <c r="AB41" s="26" t="str">
        <f t="shared" si="8"/>
        <v>-</v>
      </c>
      <c r="AC41" s="14"/>
      <c r="AD41" s="26" t="str">
        <f t="shared" si="9"/>
        <v>-</v>
      </c>
      <c r="AE41" s="14"/>
      <c r="AF41" s="26" t="str">
        <f t="shared" si="10"/>
        <v>-</v>
      </c>
      <c r="AG41" s="14"/>
      <c r="AH41" s="26" t="str">
        <f t="shared" si="11"/>
        <v>-</v>
      </c>
      <c r="AI41" s="46">
        <f t="shared" si="12"/>
        <v>0</v>
      </c>
      <c r="AJ41" s="27" t="e">
        <f>VLOOKUP($AJ$18,Datos!$K$6:$P$12,MATCH('ENUMERACION CASAS RURALES'!C41,Datos!$K$6:$P$6,0),FALSE)</f>
        <v>#N/A</v>
      </c>
      <c r="AK41" s="27" t="e">
        <f>VLOOKUP($AK$18,Datos!$K$6:$P$12,MATCH('ENUMERACION CASAS RURALES'!C41,Datos!$K$6:$P$6,0),FALSE)</f>
        <v>#N/A</v>
      </c>
      <c r="AL41" s="26" t="e">
        <f t="shared" si="13"/>
        <v>#N/A</v>
      </c>
      <c r="AM41" s="27">
        <f t="shared" si="14"/>
        <v>0</v>
      </c>
      <c r="AN41" s="14" t="s">
        <v>1901</v>
      </c>
      <c r="AO41" s="27" t="e">
        <f>VLOOKUP(AN41,Datos!$K$6:$P$10,MATCH('ENUMERACION CASAS RURALES'!$C41,Datos!$K$6:$P$6,0),FALSE)</f>
        <v>#N/A</v>
      </c>
      <c r="AP41" s="27" t="e">
        <f t="shared" si="15"/>
        <v>#N/A</v>
      </c>
      <c r="AQ41" s="14"/>
      <c r="AR41" s="14" t="s">
        <v>1901</v>
      </c>
      <c r="AS41" s="27" t="e">
        <f>VLOOKUP(AR41,Datos!$K$6:$P$10,MATCH('ENUMERACION CASAS RURALES'!$C41,Datos!$K$6:$P$6,0),FALSE)</f>
        <v>#N/A</v>
      </c>
      <c r="AT41" s="27" t="e">
        <f t="shared" si="16"/>
        <v>#N/A</v>
      </c>
      <c r="AU41" s="14"/>
      <c r="AV41" s="14" t="s">
        <v>1901</v>
      </c>
      <c r="AW41" s="27" t="e">
        <f>VLOOKUP(AV41,Datos!$K$6:$P$10,MATCH('ENUMERACION CASAS RURALES'!$C41,Datos!$K$6:$P$6,0),FALSE)</f>
        <v>#N/A</v>
      </c>
      <c r="AX41" s="27" t="e">
        <f t="shared" si="17"/>
        <v>#N/A</v>
      </c>
      <c r="AY41" s="14"/>
      <c r="AZ41" s="14" t="s">
        <v>1901</v>
      </c>
      <c r="BA41" s="27" t="e">
        <f>VLOOKUP(AZ41,Datos!$K$6:$P$10,MATCH('ENUMERACION CASAS RURALES'!$C41,Datos!$K$6:$P$6,0),FALSE)</f>
        <v>#N/A</v>
      </c>
      <c r="BB41" s="27" t="e">
        <f t="shared" si="18"/>
        <v>#N/A</v>
      </c>
      <c r="BC41" s="14"/>
      <c r="BD41" s="14" t="s">
        <v>1901</v>
      </c>
      <c r="BE41" s="27" t="e">
        <f>VLOOKUP(BD41,Datos!$K$6:$P$10,MATCH('ENUMERACION CASAS RURALES'!$C41,Datos!$K$6:$P$6,0),FALSE)</f>
        <v>#N/A</v>
      </c>
      <c r="BF41" s="27" t="e">
        <f t="shared" si="19"/>
        <v>#N/A</v>
      </c>
      <c r="BG41" s="14"/>
      <c r="BH41" s="14" t="s">
        <v>1901</v>
      </c>
      <c r="BI41" s="27" t="e">
        <f>VLOOKUP(BH41,Datos!$K$6:$P$10,MATCH('ENUMERACION CASAS RURALES'!$C41,Datos!$K$6:$P$6,0),FALSE)</f>
        <v>#N/A</v>
      </c>
      <c r="BJ41" s="27" t="e">
        <f t="shared" si="20"/>
        <v>#N/A</v>
      </c>
      <c r="BK41" s="14"/>
      <c r="BL41" s="14" t="s">
        <v>1901</v>
      </c>
      <c r="BM41" s="27" t="e">
        <f>VLOOKUP(BL41,Datos!$K$6:$P$10,MATCH('ENUMERACION CASAS RURALES'!$C41,Datos!$K$6:$P$6,0),FALSE)</f>
        <v>#N/A</v>
      </c>
      <c r="BN41" s="27" t="e">
        <f t="shared" si="21"/>
        <v>#N/A</v>
      </c>
      <c r="BO41" s="14"/>
      <c r="BP41" s="14" t="s">
        <v>1901</v>
      </c>
      <c r="BQ41" s="27" t="e">
        <f>VLOOKUP(BP41,Datos!$K$6:$P$10,MATCH('ENUMERACION CASAS RURALES'!$C41,Datos!$K$6:$P$6,0),FALSE)</f>
        <v>#N/A</v>
      </c>
      <c r="BR41" s="27" t="e">
        <f t="shared" si="22"/>
        <v>#N/A</v>
      </c>
      <c r="BS41" s="14"/>
      <c r="BT41" s="14" t="s">
        <v>1901</v>
      </c>
      <c r="BU41" s="27" t="e">
        <f>VLOOKUP(BT41,Datos!$K$6:$P$10,MATCH('ENUMERACION CASAS RURALES'!$C41,Datos!$K$6:$P$6,0),FALSE)</f>
        <v>#N/A</v>
      </c>
      <c r="BV41" s="27" t="e">
        <f t="shared" si="23"/>
        <v>#N/A</v>
      </c>
      <c r="BW41" s="14"/>
      <c r="BX41" s="14" t="s">
        <v>1901</v>
      </c>
      <c r="BY41" s="27" t="e">
        <f>VLOOKUP(BX41,Datos!$K$6:$P$10,MATCH('ENUMERACION CASAS RURALES'!$C41,Datos!$K$6:$P$6,0),FALSE)</f>
        <v>#N/A</v>
      </c>
      <c r="BZ41" s="27" t="e">
        <f t="shared" si="24"/>
        <v>#N/A</v>
      </c>
      <c r="CA41" s="14"/>
      <c r="CB41" s="46">
        <f t="shared" si="25"/>
        <v>0</v>
      </c>
      <c r="CC41" s="32">
        <v>0</v>
      </c>
      <c r="CD41" s="27" t="e">
        <f>IF(((VLOOKUP($CD$19,Datos!$K$6:$P$9,MATCH('ENUMERACION CASAS RURALES'!$C41,Datos!$K$6:$P$6,0),FALSE))*CB41)&lt;10,10,((VLOOKUP($CD$19,Datos!$K$6:$P$9,MATCH('ENUMERACION CASAS RURALES'!$C41,Datos!$K$6:$P$6,0),FALSE))*CB41))</f>
        <v>#N/A</v>
      </c>
      <c r="CE41" s="27" t="str">
        <f t="shared" si="26"/>
        <v/>
      </c>
      <c r="CF41" s="26" t="e">
        <f t="shared" si="27"/>
        <v>#N/A</v>
      </c>
      <c r="CG41" s="49">
        <f t="shared" si="28"/>
        <v>0</v>
      </c>
      <c r="CH41" s="50"/>
      <c r="CI41" s="46">
        <f t="shared" si="29"/>
        <v>0</v>
      </c>
      <c r="CJ41" s="43" t="s">
        <v>1904</v>
      </c>
      <c r="CK41" s="44" t="str">
        <f t="shared" si="30"/>
        <v/>
      </c>
      <c r="CL41" s="43" t="s">
        <v>1904</v>
      </c>
      <c r="CM41" s="44" t="str">
        <f t="shared" si="31"/>
        <v/>
      </c>
      <c r="CN41" s="43" t="s">
        <v>1904</v>
      </c>
      <c r="CO41" s="44" t="str">
        <f t="shared" si="32"/>
        <v/>
      </c>
      <c r="CP41" s="43" t="s">
        <v>1904</v>
      </c>
      <c r="CQ41" s="44" t="str">
        <f t="shared" si="33"/>
        <v/>
      </c>
      <c r="CR41" s="43" t="s">
        <v>1904</v>
      </c>
      <c r="CS41" s="40" t="str">
        <f t="shared" si="34"/>
        <v>Rellene todos los datos</v>
      </c>
      <c r="CT41" s="40"/>
      <c r="CU41" s="6" t="str">
        <f t="shared" si="1"/>
        <v/>
      </c>
    </row>
    <row r="42" spans="1:99" ht="30.75" thickBot="1" x14ac:dyDescent="0.3">
      <c r="A42" s="13"/>
      <c r="B42" s="13" t="s">
        <v>1901</v>
      </c>
      <c r="C42" s="15" t="s">
        <v>1120</v>
      </c>
      <c r="D42" s="9" t="s">
        <v>1118</v>
      </c>
      <c r="E42" s="10" t="str">
        <f t="shared" si="0"/>
        <v>XX</v>
      </c>
      <c r="F42" s="13"/>
      <c r="G42" s="22" t="s">
        <v>1119</v>
      </c>
      <c r="H42" s="24">
        <f>IFERROR(VLOOKUP('ENUMERACION CASAS RURALES'!G42,Datos!$A$1:$B$47,2,FALSE),"")</f>
        <v>0</v>
      </c>
      <c r="I42" s="22"/>
      <c r="J42" s="25" t="str">
        <f>IFERROR(VLOOKUP('ENUMERACION CASAS RURALES'!I42,Datos!$D$2:$F$1070,3,FALSE),"")</f>
        <v/>
      </c>
      <c r="K42" s="13"/>
      <c r="L42" s="14"/>
      <c r="M42" s="14"/>
      <c r="N42" s="14"/>
      <c r="O42" s="14"/>
      <c r="P42" s="26" t="str">
        <f t="shared" si="2"/>
        <v>-</v>
      </c>
      <c r="Q42" s="14"/>
      <c r="R42" s="26" t="str">
        <f t="shared" si="3"/>
        <v>-</v>
      </c>
      <c r="S42" s="14"/>
      <c r="T42" s="26" t="str">
        <f t="shared" si="4"/>
        <v>-</v>
      </c>
      <c r="U42" s="14"/>
      <c r="V42" s="26" t="str">
        <f t="shared" si="5"/>
        <v>-</v>
      </c>
      <c r="W42" s="14"/>
      <c r="X42" s="26" t="str">
        <f t="shared" si="6"/>
        <v>-</v>
      </c>
      <c r="Y42" s="14"/>
      <c r="Z42" s="26" t="str">
        <f t="shared" si="7"/>
        <v>-</v>
      </c>
      <c r="AA42" s="14"/>
      <c r="AB42" s="26" t="str">
        <f t="shared" si="8"/>
        <v>-</v>
      </c>
      <c r="AC42" s="14"/>
      <c r="AD42" s="26" t="str">
        <f t="shared" si="9"/>
        <v>-</v>
      </c>
      <c r="AE42" s="14"/>
      <c r="AF42" s="26" t="str">
        <f t="shared" si="10"/>
        <v>-</v>
      </c>
      <c r="AG42" s="14"/>
      <c r="AH42" s="26" t="str">
        <f t="shared" si="11"/>
        <v>-</v>
      </c>
      <c r="AI42" s="46">
        <f t="shared" si="12"/>
        <v>0</v>
      </c>
      <c r="AJ42" s="27" t="e">
        <f>VLOOKUP($AJ$18,Datos!$K$6:$P$12,MATCH('ENUMERACION CASAS RURALES'!C42,Datos!$K$6:$P$6,0),FALSE)</f>
        <v>#N/A</v>
      </c>
      <c r="AK42" s="27" t="e">
        <f>VLOOKUP($AK$18,Datos!$K$6:$P$12,MATCH('ENUMERACION CASAS RURALES'!C42,Datos!$K$6:$P$6,0),FALSE)</f>
        <v>#N/A</v>
      </c>
      <c r="AL42" s="26" t="e">
        <f t="shared" si="13"/>
        <v>#N/A</v>
      </c>
      <c r="AM42" s="27">
        <f t="shared" si="14"/>
        <v>0</v>
      </c>
      <c r="AN42" s="14" t="s">
        <v>1901</v>
      </c>
      <c r="AO42" s="27" t="e">
        <f>VLOOKUP(AN42,Datos!$K$6:$P$10,MATCH('ENUMERACION CASAS RURALES'!$C42,Datos!$K$6:$P$6,0),FALSE)</f>
        <v>#N/A</v>
      </c>
      <c r="AP42" s="27" t="e">
        <f t="shared" si="15"/>
        <v>#N/A</v>
      </c>
      <c r="AQ42" s="14"/>
      <c r="AR42" s="14" t="s">
        <v>1901</v>
      </c>
      <c r="AS42" s="27" t="e">
        <f>VLOOKUP(AR42,Datos!$K$6:$P$10,MATCH('ENUMERACION CASAS RURALES'!$C42,Datos!$K$6:$P$6,0),FALSE)</f>
        <v>#N/A</v>
      </c>
      <c r="AT42" s="27" t="e">
        <f t="shared" si="16"/>
        <v>#N/A</v>
      </c>
      <c r="AU42" s="14"/>
      <c r="AV42" s="14" t="s">
        <v>1901</v>
      </c>
      <c r="AW42" s="27" t="e">
        <f>VLOOKUP(AV42,Datos!$K$6:$P$10,MATCH('ENUMERACION CASAS RURALES'!$C42,Datos!$K$6:$P$6,0),FALSE)</f>
        <v>#N/A</v>
      </c>
      <c r="AX42" s="27" t="e">
        <f t="shared" si="17"/>
        <v>#N/A</v>
      </c>
      <c r="AY42" s="14"/>
      <c r="AZ42" s="14" t="s">
        <v>1901</v>
      </c>
      <c r="BA42" s="27" t="e">
        <f>VLOOKUP(AZ42,Datos!$K$6:$P$10,MATCH('ENUMERACION CASAS RURALES'!$C42,Datos!$K$6:$P$6,0),FALSE)</f>
        <v>#N/A</v>
      </c>
      <c r="BB42" s="27" t="e">
        <f t="shared" si="18"/>
        <v>#N/A</v>
      </c>
      <c r="BC42" s="14"/>
      <c r="BD42" s="14" t="s">
        <v>1901</v>
      </c>
      <c r="BE42" s="27" t="e">
        <f>VLOOKUP(BD42,Datos!$K$6:$P$10,MATCH('ENUMERACION CASAS RURALES'!$C42,Datos!$K$6:$P$6,0),FALSE)</f>
        <v>#N/A</v>
      </c>
      <c r="BF42" s="27" t="e">
        <f t="shared" si="19"/>
        <v>#N/A</v>
      </c>
      <c r="BG42" s="14"/>
      <c r="BH42" s="14" t="s">
        <v>1901</v>
      </c>
      <c r="BI42" s="27" t="e">
        <f>VLOOKUP(BH42,Datos!$K$6:$P$10,MATCH('ENUMERACION CASAS RURALES'!$C42,Datos!$K$6:$P$6,0),FALSE)</f>
        <v>#N/A</v>
      </c>
      <c r="BJ42" s="27" t="e">
        <f t="shared" si="20"/>
        <v>#N/A</v>
      </c>
      <c r="BK42" s="14"/>
      <c r="BL42" s="14" t="s">
        <v>1901</v>
      </c>
      <c r="BM42" s="27" t="e">
        <f>VLOOKUP(BL42,Datos!$K$6:$P$10,MATCH('ENUMERACION CASAS RURALES'!$C42,Datos!$K$6:$P$6,0),FALSE)</f>
        <v>#N/A</v>
      </c>
      <c r="BN42" s="27" t="e">
        <f t="shared" si="21"/>
        <v>#N/A</v>
      </c>
      <c r="BO42" s="14"/>
      <c r="BP42" s="14" t="s">
        <v>1901</v>
      </c>
      <c r="BQ42" s="27" t="e">
        <f>VLOOKUP(BP42,Datos!$K$6:$P$10,MATCH('ENUMERACION CASAS RURALES'!$C42,Datos!$K$6:$P$6,0),FALSE)</f>
        <v>#N/A</v>
      </c>
      <c r="BR42" s="27" t="e">
        <f t="shared" si="22"/>
        <v>#N/A</v>
      </c>
      <c r="BS42" s="14"/>
      <c r="BT42" s="14" t="s">
        <v>1901</v>
      </c>
      <c r="BU42" s="27" t="e">
        <f>VLOOKUP(BT42,Datos!$K$6:$P$10,MATCH('ENUMERACION CASAS RURALES'!$C42,Datos!$K$6:$P$6,0),FALSE)</f>
        <v>#N/A</v>
      </c>
      <c r="BV42" s="27" t="e">
        <f t="shared" si="23"/>
        <v>#N/A</v>
      </c>
      <c r="BW42" s="14"/>
      <c r="BX42" s="14" t="s">
        <v>1901</v>
      </c>
      <c r="BY42" s="27" t="e">
        <f>VLOOKUP(BX42,Datos!$K$6:$P$10,MATCH('ENUMERACION CASAS RURALES'!$C42,Datos!$K$6:$P$6,0),FALSE)</f>
        <v>#N/A</v>
      </c>
      <c r="BZ42" s="27" t="e">
        <f t="shared" si="24"/>
        <v>#N/A</v>
      </c>
      <c r="CA42" s="14"/>
      <c r="CB42" s="46">
        <f t="shared" si="25"/>
        <v>0</v>
      </c>
      <c r="CC42" s="32">
        <v>0</v>
      </c>
      <c r="CD42" s="27" t="e">
        <f>IF(((VLOOKUP($CD$19,Datos!$K$6:$P$9,MATCH('ENUMERACION CASAS RURALES'!$C42,Datos!$K$6:$P$6,0),FALSE))*CB42)&lt;10,10,((VLOOKUP($CD$19,Datos!$K$6:$P$9,MATCH('ENUMERACION CASAS RURALES'!$C42,Datos!$K$6:$P$6,0),FALSE))*CB42))</f>
        <v>#N/A</v>
      </c>
      <c r="CE42" s="27" t="str">
        <f t="shared" si="26"/>
        <v/>
      </c>
      <c r="CF42" s="26" t="e">
        <f t="shared" si="27"/>
        <v>#N/A</v>
      </c>
      <c r="CG42" s="49">
        <f t="shared" si="28"/>
        <v>0</v>
      </c>
      <c r="CH42" s="50"/>
      <c r="CI42" s="46">
        <f t="shared" si="29"/>
        <v>0</v>
      </c>
      <c r="CJ42" s="43" t="s">
        <v>1904</v>
      </c>
      <c r="CK42" s="44" t="str">
        <f t="shared" si="30"/>
        <v/>
      </c>
      <c r="CL42" s="43" t="s">
        <v>1904</v>
      </c>
      <c r="CM42" s="44" t="str">
        <f t="shared" si="31"/>
        <v/>
      </c>
      <c r="CN42" s="43" t="s">
        <v>1904</v>
      </c>
      <c r="CO42" s="44" t="str">
        <f t="shared" si="32"/>
        <v/>
      </c>
      <c r="CP42" s="43" t="s">
        <v>1904</v>
      </c>
      <c r="CQ42" s="44" t="str">
        <f t="shared" si="33"/>
        <v/>
      </c>
      <c r="CR42" s="43" t="s">
        <v>1904</v>
      </c>
      <c r="CS42" s="40" t="str">
        <f t="shared" si="34"/>
        <v>Rellene todos los datos</v>
      </c>
      <c r="CT42" s="40"/>
      <c r="CU42" s="6" t="str">
        <f t="shared" si="1"/>
        <v/>
      </c>
    </row>
    <row r="43" spans="1:99" ht="30.75" thickBot="1" x14ac:dyDescent="0.3">
      <c r="A43" s="13"/>
      <c r="B43" s="13" t="s">
        <v>1901</v>
      </c>
      <c r="C43" s="15" t="s">
        <v>1120</v>
      </c>
      <c r="D43" s="9" t="s">
        <v>1118</v>
      </c>
      <c r="E43" s="10" t="str">
        <f t="shared" si="0"/>
        <v>XX</v>
      </c>
      <c r="F43" s="13"/>
      <c r="G43" s="22" t="s">
        <v>1119</v>
      </c>
      <c r="H43" s="24">
        <f>IFERROR(VLOOKUP('ENUMERACION CASAS RURALES'!G43,Datos!$A$1:$B$47,2,FALSE),"")</f>
        <v>0</v>
      </c>
      <c r="I43" s="22"/>
      <c r="J43" s="25" t="str">
        <f>IFERROR(VLOOKUP('ENUMERACION CASAS RURALES'!I43,Datos!$D$2:$F$1070,3,FALSE),"")</f>
        <v/>
      </c>
      <c r="K43" s="13"/>
      <c r="L43" s="14"/>
      <c r="M43" s="14"/>
      <c r="N43" s="14"/>
      <c r="O43" s="14"/>
      <c r="P43" s="26" t="str">
        <f t="shared" si="2"/>
        <v>-</v>
      </c>
      <c r="Q43" s="14"/>
      <c r="R43" s="26" t="str">
        <f t="shared" si="3"/>
        <v>-</v>
      </c>
      <c r="S43" s="14"/>
      <c r="T43" s="26" t="str">
        <f t="shared" si="4"/>
        <v>-</v>
      </c>
      <c r="U43" s="14"/>
      <c r="V43" s="26" t="str">
        <f t="shared" si="5"/>
        <v>-</v>
      </c>
      <c r="W43" s="14"/>
      <c r="X43" s="26" t="str">
        <f t="shared" si="6"/>
        <v>-</v>
      </c>
      <c r="Y43" s="14"/>
      <c r="Z43" s="26" t="str">
        <f t="shared" si="7"/>
        <v>-</v>
      </c>
      <c r="AA43" s="14"/>
      <c r="AB43" s="26" t="str">
        <f t="shared" si="8"/>
        <v>-</v>
      </c>
      <c r="AC43" s="14"/>
      <c r="AD43" s="26" t="str">
        <f t="shared" si="9"/>
        <v>-</v>
      </c>
      <c r="AE43" s="14"/>
      <c r="AF43" s="26" t="str">
        <f t="shared" si="10"/>
        <v>-</v>
      </c>
      <c r="AG43" s="14"/>
      <c r="AH43" s="26" t="str">
        <f t="shared" si="11"/>
        <v>-</v>
      </c>
      <c r="AI43" s="46">
        <f t="shared" si="12"/>
        <v>0</v>
      </c>
      <c r="AJ43" s="27" t="e">
        <f>VLOOKUP($AJ$18,Datos!$K$6:$P$12,MATCH('ENUMERACION CASAS RURALES'!C43,Datos!$K$6:$P$6,0),FALSE)</f>
        <v>#N/A</v>
      </c>
      <c r="AK43" s="27" t="e">
        <f>VLOOKUP($AK$18,Datos!$K$6:$P$12,MATCH('ENUMERACION CASAS RURALES'!C43,Datos!$K$6:$P$6,0),FALSE)</f>
        <v>#N/A</v>
      </c>
      <c r="AL43" s="26" t="e">
        <f t="shared" si="13"/>
        <v>#N/A</v>
      </c>
      <c r="AM43" s="27">
        <f t="shared" si="14"/>
        <v>0</v>
      </c>
      <c r="AN43" s="14" t="s">
        <v>1901</v>
      </c>
      <c r="AO43" s="27" t="e">
        <f>VLOOKUP(AN43,Datos!$K$6:$P$10,MATCH('ENUMERACION CASAS RURALES'!$C43,Datos!$K$6:$P$6,0),FALSE)</f>
        <v>#N/A</v>
      </c>
      <c r="AP43" s="27" t="e">
        <f t="shared" si="15"/>
        <v>#N/A</v>
      </c>
      <c r="AQ43" s="14"/>
      <c r="AR43" s="14" t="s">
        <v>1901</v>
      </c>
      <c r="AS43" s="27" t="e">
        <f>VLOOKUP(AR43,Datos!$K$6:$P$10,MATCH('ENUMERACION CASAS RURALES'!$C43,Datos!$K$6:$P$6,0),FALSE)</f>
        <v>#N/A</v>
      </c>
      <c r="AT43" s="27" t="e">
        <f t="shared" si="16"/>
        <v>#N/A</v>
      </c>
      <c r="AU43" s="14"/>
      <c r="AV43" s="14" t="s">
        <v>1901</v>
      </c>
      <c r="AW43" s="27" t="e">
        <f>VLOOKUP(AV43,Datos!$K$6:$P$10,MATCH('ENUMERACION CASAS RURALES'!$C43,Datos!$K$6:$P$6,0),FALSE)</f>
        <v>#N/A</v>
      </c>
      <c r="AX43" s="27" t="e">
        <f t="shared" si="17"/>
        <v>#N/A</v>
      </c>
      <c r="AY43" s="14"/>
      <c r="AZ43" s="14" t="s">
        <v>1901</v>
      </c>
      <c r="BA43" s="27" t="e">
        <f>VLOOKUP(AZ43,Datos!$K$6:$P$10,MATCH('ENUMERACION CASAS RURALES'!$C43,Datos!$K$6:$P$6,0),FALSE)</f>
        <v>#N/A</v>
      </c>
      <c r="BB43" s="27" t="e">
        <f t="shared" si="18"/>
        <v>#N/A</v>
      </c>
      <c r="BC43" s="14"/>
      <c r="BD43" s="14" t="s">
        <v>1901</v>
      </c>
      <c r="BE43" s="27" t="e">
        <f>VLOOKUP(BD43,Datos!$K$6:$P$10,MATCH('ENUMERACION CASAS RURALES'!$C43,Datos!$K$6:$P$6,0),FALSE)</f>
        <v>#N/A</v>
      </c>
      <c r="BF43" s="27" t="e">
        <f t="shared" si="19"/>
        <v>#N/A</v>
      </c>
      <c r="BG43" s="14"/>
      <c r="BH43" s="14" t="s">
        <v>1901</v>
      </c>
      <c r="BI43" s="27" t="e">
        <f>VLOOKUP(BH43,Datos!$K$6:$P$10,MATCH('ENUMERACION CASAS RURALES'!$C43,Datos!$K$6:$P$6,0),FALSE)</f>
        <v>#N/A</v>
      </c>
      <c r="BJ43" s="27" t="e">
        <f t="shared" si="20"/>
        <v>#N/A</v>
      </c>
      <c r="BK43" s="14"/>
      <c r="BL43" s="14" t="s">
        <v>1901</v>
      </c>
      <c r="BM43" s="27" t="e">
        <f>VLOOKUP(BL43,Datos!$K$6:$P$10,MATCH('ENUMERACION CASAS RURALES'!$C43,Datos!$K$6:$P$6,0),FALSE)</f>
        <v>#N/A</v>
      </c>
      <c r="BN43" s="27" t="e">
        <f t="shared" si="21"/>
        <v>#N/A</v>
      </c>
      <c r="BO43" s="14"/>
      <c r="BP43" s="14" t="s">
        <v>1901</v>
      </c>
      <c r="BQ43" s="27" t="e">
        <f>VLOOKUP(BP43,Datos!$K$6:$P$10,MATCH('ENUMERACION CASAS RURALES'!$C43,Datos!$K$6:$P$6,0),FALSE)</f>
        <v>#N/A</v>
      </c>
      <c r="BR43" s="27" t="e">
        <f t="shared" si="22"/>
        <v>#N/A</v>
      </c>
      <c r="BS43" s="14"/>
      <c r="BT43" s="14" t="s">
        <v>1901</v>
      </c>
      <c r="BU43" s="27" t="e">
        <f>VLOOKUP(BT43,Datos!$K$6:$P$10,MATCH('ENUMERACION CASAS RURALES'!$C43,Datos!$K$6:$P$6,0),FALSE)</f>
        <v>#N/A</v>
      </c>
      <c r="BV43" s="27" t="e">
        <f t="shared" si="23"/>
        <v>#N/A</v>
      </c>
      <c r="BW43" s="14"/>
      <c r="BX43" s="14" t="s">
        <v>1901</v>
      </c>
      <c r="BY43" s="27" t="e">
        <f>VLOOKUP(BX43,Datos!$K$6:$P$10,MATCH('ENUMERACION CASAS RURALES'!$C43,Datos!$K$6:$P$6,0),FALSE)</f>
        <v>#N/A</v>
      </c>
      <c r="BZ43" s="27" t="e">
        <f t="shared" si="24"/>
        <v>#N/A</v>
      </c>
      <c r="CA43" s="14"/>
      <c r="CB43" s="46">
        <f t="shared" si="25"/>
        <v>0</v>
      </c>
      <c r="CC43" s="32">
        <v>0</v>
      </c>
      <c r="CD43" s="27" t="e">
        <f>IF(((VLOOKUP($CD$19,Datos!$K$6:$P$9,MATCH('ENUMERACION CASAS RURALES'!$C43,Datos!$K$6:$P$6,0),FALSE))*CB43)&lt;10,10,((VLOOKUP($CD$19,Datos!$K$6:$P$9,MATCH('ENUMERACION CASAS RURALES'!$C43,Datos!$K$6:$P$6,0),FALSE))*CB43))</f>
        <v>#N/A</v>
      </c>
      <c r="CE43" s="27" t="str">
        <f t="shared" si="26"/>
        <v/>
      </c>
      <c r="CF43" s="26" t="e">
        <f t="shared" si="27"/>
        <v>#N/A</v>
      </c>
      <c r="CG43" s="49">
        <f t="shared" si="28"/>
        <v>0</v>
      </c>
      <c r="CH43" s="50"/>
      <c r="CI43" s="46">
        <f t="shared" si="29"/>
        <v>0</v>
      </c>
      <c r="CJ43" s="43" t="s">
        <v>1904</v>
      </c>
      <c r="CK43" s="44" t="str">
        <f t="shared" si="30"/>
        <v/>
      </c>
      <c r="CL43" s="43" t="s">
        <v>1904</v>
      </c>
      <c r="CM43" s="44" t="str">
        <f t="shared" si="31"/>
        <v/>
      </c>
      <c r="CN43" s="43" t="s">
        <v>1904</v>
      </c>
      <c r="CO43" s="44" t="str">
        <f t="shared" si="32"/>
        <v/>
      </c>
      <c r="CP43" s="43" t="s">
        <v>1904</v>
      </c>
      <c r="CQ43" s="44" t="str">
        <f t="shared" si="33"/>
        <v/>
      </c>
      <c r="CR43" s="43" t="s">
        <v>1904</v>
      </c>
      <c r="CS43" s="40" t="str">
        <f t="shared" si="34"/>
        <v>Rellene todos los datos</v>
      </c>
      <c r="CT43" s="40"/>
      <c r="CU43" s="6" t="str">
        <f t="shared" si="1"/>
        <v/>
      </c>
    </row>
    <row r="44" spans="1:99" ht="30.75" thickBot="1" x14ac:dyDescent="0.3">
      <c r="A44" s="13"/>
      <c r="B44" s="13" t="s">
        <v>1901</v>
      </c>
      <c r="C44" s="15" t="s">
        <v>1120</v>
      </c>
      <c r="D44" s="9" t="s">
        <v>1118</v>
      </c>
      <c r="E44" s="10" t="str">
        <f t="shared" si="0"/>
        <v>XX</v>
      </c>
      <c r="F44" s="13"/>
      <c r="G44" s="22" t="s">
        <v>1119</v>
      </c>
      <c r="H44" s="24">
        <f>IFERROR(VLOOKUP('ENUMERACION CASAS RURALES'!G44,Datos!$A$1:$B$47,2,FALSE),"")</f>
        <v>0</v>
      </c>
      <c r="I44" s="22"/>
      <c r="J44" s="25" t="str">
        <f>IFERROR(VLOOKUP('ENUMERACION CASAS RURALES'!I44,Datos!$D$2:$F$1070,3,FALSE),"")</f>
        <v/>
      </c>
      <c r="K44" s="13"/>
      <c r="L44" s="14"/>
      <c r="M44" s="14"/>
      <c r="N44" s="14"/>
      <c r="O44" s="14"/>
      <c r="P44" s="26" t="str">
        <f t="shared" si="2"/>
        <v>-</v>
      </c>
      <c r="Q44" s="14"/>
      <c r="R44" s="26" t="str">
        <f t="shared" si="3"/>
        <v>-</v>
      </c>
      <c r="S44" s="14"/>
      <c r="T44" s="26" t="str">
        <f t="shared" si="4"/>
        <v>-</v>
      </c>
      <c r="U44" s="14"/>
      <c r="V44" s="26" t="str">
        <f t="shared" si="5"/>
        <v>-</v>
      </c>
      <c r="W44" s="14"/>
      <c r="X44" s="26" t="str">
        <f t="shared" si="6"/>
        <v>-</v>
      </c>
      <c r="Y44" s="14"/>
      <c r="Z44" s="26" t="str">
        <f t="shared" si="7"/>
        <v>-</v>
      </c>
      <c r="AA44" s="14"/>
      <c r="AB44" s="26" t="str">
        <f t="shared" si="8"/>
        <v>-</v>
      </c>
      <c r="AC44" s="14"/>
      <c r="AD44" s="26" t="str">
        <f t="shared" si="9"/>
        <v>-</v>
      </c>
      <c r="AE44" s="14"/>
      <c r="AF44" s="26" t="str">
        <f t="shared" si="10"/>
        <v>-</v>
      </c>
      <c r="AG44" s="14"/>
      <c r="AH44" s="26" t="str">
        <f t="shared" si="11"/>
        <v>-</v>
      </c>
      <c r="AI44" s="46">
        <f t="shared" si="12"/>
        <v>0</v>
      </c>
      <c r="AJ44" s="27" t="e">
        <f>VLOOKUP($AJ$18,Datos!$K$6:$P$12,MATCH('ENUMERACION CASAS RURALES'!C44,Datos!$K$6:$P$6,0),FALSE)</f>
        <v>#N/A</v>
      </c>
      <c r="AK44" s="27" t="e">
        <f>VLOOKUP($AK$18,Datos!$K$6:$P$12,MATCH('ENUMERACION CASAS RURALES'!C44,Datos!$K$6:$P$6,0),FALSE)</f>
        <v>#N/A</v>
      </c>
      <c r="AL44" s="26" t="e">
        <f t="shared" si="13"/>
        <v>#N/A</v>
      </c>
      <c r="AM44" s="27">
        <f t="shared" si="14"/>
        <v>0</v>
      </c>
      <c r="AN44" s="14" t="s">
        <v>1901</v>
      </c>
      <c r="AO44" s="27" t="e">
        <f>VLOOKUP(AN44,Datos!$K$6:$P$10,MATCH('ENUMERACION CASAS RURALES'!$C44,Datos!$K$6:$P$6,0),FALSE)</f>
        <v>#N/A</v>
      </c>
      <c r="AP44" s="27" t="e">
        <f t="shared" si="15"/>
        <v>#N/A</v>
      </c>
      <c r="AQ44" s="14"/>
      <c r="AR44" s="14" t="s">
        <v>1901</v>
      </c>
      <c r="AS44" s="27" t="e">
        <f>VLOOKUP(AR44,Datos!$K$6:$P$10,MATCH('ENUMERACION CASAS RURALES'!$C44,Datos!$K$6:$P$6,0),FALSE)</f>
        <v>#N/A</v>
      </c>
      <c r="AT44" s="27" t="e">
        <f t="shared" si="16"/>
        <v>#N/A</v>
      </c>
      <c r="AU44" s="14"/>
      <c r="AV44" s="14" t="s">
        <v>1901</v>
      </c>
      <c r="AW44" s="27" t="e">
        <f>VLOOKUP(AV44,Datos!$K$6:$P$10,MATCH('ENUMERACION CASAS RURALES'!$C44,Datos!$K$6:$P$6,0),FALSE)</f>
        <v>#N/A</v>
      </c>
      <c r="AX44" s="27" t="e">
        <f t="shared" si="17"/>
        <v>#N/A</v>
      </c>
      <c r="AY44" s="14"/>
      <c r="AZ44" s="14" t="s">
        <v>1901</v>
      </c>
      <c r="BA44" s="27" t="e">
        <f>VLOOKUP(AZ44,Datos!$K$6:$P$10,MATCH('ENUMERACION CASAS RURALES'!$C44,Datos!$K$6:$P$6,0),FALSE)</f>
        <v>#N/A</v>
      </c>
      <c r="BB44" s="27" t="e">
        <f t="shared" si="18"/>
        <v>#N/A</v>
      </c>
      <c r="BC44" s="14"/>
      <c r="BD44" s="14" t="s">
        <v>1901</v>
      </c>
      <c r="BE44" s="27" t="e">
        <f>VLOOKUP(BD44,Datos!$K$6:$P$10,MATCH('ENUMERACION CASAS RURALES'!$C44,Datos!$K$6:$P$6,0),FALSE)</f>
        <v>#N/A</v>
      </c>
      <c r="BF44" s="27" t="e">
        <f t="shared" si="19"/>
        <v>#N/A</v>
      </c>
      <c r="BG44" s="14"/>
      <c r="BH44" s="14" t="s">
        <v>1901</v>
      </c>
      <c r="BI44" s="27" t="e">
        <f>VLOOKUP(BH44,Datos!$K$6:$P$10,MATCH('ENUMERACION CASAS RURALES'!$C44,Datos!$K$6:$P$6,0),FALSE)</f>
        <v>#N/A</v>
      </c>
      <c r="BJ44" s="27" t="e">
        <f t="shared" si="20"/>
        <v>#N/A</v>
      </c>
      <c r="BK44" s="14"/>
      <c r="BL44" s="14" t="s">
        <v>1901</v>
      </c>
      <c r="BM44" s="27" t="e">
        <f>VLOOKUP(BL44,Datos!$K$6:$P$10,MATCH('ENUMERACION CASAS RURALES'!$C44,Datos!$K$6:$P$6,0),FALSE)</f>
        <v>#N/A</v>
      </c>
      <c r="BN44" s="27" t="e">
        <f t="shared" si="21"/>
        <v>#N/A</v>
      </c>
      <c r="BO44" s="14"/>
      <c r="BP44" s="14" t="s">
        <v>1901</v>
      </c>
      <c r="BQ44" s="27" t="e">
        <f>VLOOKUP(BP44,Datos!$K$6:$P$10,MATCH('ENUMERACION CASAS RURALES'!$C44,Datos!$K$6:$P$6,0),FALSE)</f>
        <v>#N/A</v>
      </c>
      <c r="BR44" s="27" t="e">
        <f t="shared" si="22"/>
        <v>#N/A</v>
      </c>
      <c r="BS44" s="14"/>
      <c r="BT44" s="14" t="s">
        <v>1901</v>
      </c>
      <c r="BU44" s="27" t="e">
        <f>VLOOKUP(BT44,Datos!$K$6:$P$10,MATCH('ENUMERACION CASAS RURALES'!$C44,Datos!$K$6:$P$6,0),FALSE)</f>
        <v>#N/A</v>
      </c>
      <c r="BV44" s="27" t="e">
        <f t="shared" si="23"/>
        <v>#N/A</v>
      </c>
      <c r="BW44" s="14"/>
      <c r="BX44" s="14" t="s">
        <v>1901</v>
      </c>
      <c r="BY44" s="27" t="e">
        <f>VLOOKUP(BX44,Datos!$K$6:$P$10,MATCH('ENUMERACION CASAS RURALES'!$C44,Datos!$K$6:$P$6,0),FALSE)</f>
        <v>#N/A</v>
      </c>
      <c r="BZ44" s="27" t="e">
        <f t="shared" si="24"/>
        <v>#N/A</v>
      </c>
      <c r="CA44" s="14"/>
      <c r="CB44" s="46">
        <f t="shared" si="25"/>
        <v>0</v>
      </c>
      <c r="CC44" s="32">
        <v>0</v>
      </c>
      <c r="CD44" s="27" t="e">
        <f>IF(((VLOOKUP($CD$19,Datos!$K$6:$P$9,MATCH('ENUMERACION CASAS RURALES'!$C44,Datos!$K$6:$P$6,0),FALSE))*CB44)&lt;10,10,((VLOOKUP($CD$19,Datos!$K$6:$P$9,MATCH('ENUMERACION CASAS RURALES'!$C44,Datos!$K$6:$P$6,0),FALSE))*CB44))</f>
        <v>#N/A</v>
      </c>
      <c r="CE44" s="27" t="str">
        <f t="shared" si="26"/>
        <v/>
      </c>
      <c r="CF44" s="26" t="e">
        <f t="shared" si="27"/>
        <v>#N/A</v>
      </c>
      <c r="CG44" s="49">
        <f t="shared" si="28"/>
        <v>0</v>
      </c>
      <c r="CH44" s="50"/>
      <c r="CI44" s="46">
        <f t="shared" si="29"/>
        <v>0</v>
      </c>
      <c r="CJ44" s="43" t="s">
        <v>1904</v>
      </c>
      <c r="CK44" s="44" t="str">
        <f t="shared" si="30"/>
        <v/>
      </c>
      <c r="CL44" s="43" t="s">
        <v>1904</v>
      </c>
      <c r="CM44" s="44" t="str">
        <f t="shared" si="31"/>
        <v/>
      </c>
      <c r="CN44" s="43" t="s">
        <v>1904</v>
      </c>
      <c r="CO44" s="44" t="str">
        <f t="shared" si="32"/>
        <v/>
      </c>
      <c r="CP44" s="43" t="s">
        <v>1904</v>
      </c>
      <c r="CQ44" s="44" t="str">
        <f t="shared" si="33"/>
        <v/>
      </c>
      <c r="CR44" s="43" t="s">
        <v>1904</v>
      </c>
      <c r="CS44" s="40" t="str">
        <f t="shared" si="34"/>
        <v>Rellene todos los datos</v>
      </c>
      <c r="CT44" s="40"/>
      <c r="CU44" s="6" t="str">
        <f t="shared" si="1"/>
        <v/>
      </c>
    </row>
    <row r="45" spans="1:99" ht="30.75" thickBot="1" x14ac:dyDescent="0.3">
      <c r="A45" s="13"/>
      <c r="B45" s="13" t="s">
        <v>1901</v>
      </c>
      <c r="C45" s="15" t="s">
        <v>1120</v>
      </c>
      <c r="D45" s="9" t="s">
        <v>1118</v>
      </c>
      <c r="E45" s="10" t="str">
        <f t="shared" si="0"/>
        <v>XX</v>
      </c>
      <c r="F45" s="13"/>
      <c r="G45" s="22" t="s">
        <v>1119</v>
      </c>
      <c r="H45" s="24">
        <f>IFERROR(VLOOKUP('ENUMERACION CASAS RURALES'!G45,Datos!$A$1:$B$47,2,FALSE),"")</f>
        <v>0</v>
      </c>
      <c r="I45" s="22"/>
      <c r="J45" s="25" t="str">
        <f>IFERROR(VLOOKUP('ENUMERACION CASAS RURALES'!I45,Datos!$D$2:$F$1070,3,FALSE),"")</f>
        <v/>
      </c>
      <c r="K45" s="13"/>
      <c r="L45" s="14"/>
      <c r="M45" s="14"/>
      <c r="N45" s="14"/>
      <c r="O45" s="14"/>
      <c r="P45" s="26" t="str">
        <f t="shared" si="2"/>
        <v>-</v>
      </c>
      <c r="Q45" s="14"/>
      <c r="R45" s="26" t="str">
        <f t="shared" si="3"/>
        <v>-</v>
      </c>
      <c r="S45" s="14"/>
      <c r="T45" s="26" t="str">
        <f t="shared" si="4"/>
        <v>-</v>
      </c>
      <c r="U45" s="14"/>
      <c r="V45" s="26" t="str">
        <f t="shared" si="5"/>
        <v>-</v>
      </c>
      <c r="W45" s="14"/>
      <c r="X45" s="26" t="str">
        <f t="shared" si="6"/>
        <v>-</v>
      </c>
      <c r="Y45" s="14"/>
      <c r="Z45" s="26" t="str">
        <f t="shared" si="7"/>
        <v>-</v>
      </c>
      <c r="AA45" s="14"/>
      <c r="AB45" s="26" t="str">
        <f t="shared" si="8"/>
        <v>-</v>
      </c>
      <c r="AC45" s="14"/>
      <c r="AD45" s="26" t="str">
        <f t="shared" si="9"/>
        <v>-</v>
      </c>
      <c r="AE45" s="14"/>
      <c r="AF45" s="26" t="str">
        <f t="shared" si="10"/>
        <v>-</v>
      </c>
      <c r="AG45" s="14"/>
      <c r="AH45" s="26" t="str">
        <f t="shared" si="11"/>
        <v>-</v>
      </c>
      <c r="AI45" s="46">
        <f t="shared" si="12"/>
        <v>0</v>
      </c>
      <c r="AJ45" s="27" t="e">
        <f>VLOOKUP($AJ$18,Datos!$K$6:$P$12,MATCH('ENUMERACION CASAS RURALES'!C45,Datos!$K$6:$P$6,0),FALSE)</f>
        <v>#N/A</v>
      </c>
      <c r="AK45" s="27" t="e">
        <f>VLOOKUP($AK$18,Datos!$K$6:$P$12,MATCH('ENUMERACION CASAS RURALES'!C45,Datos!$K$6:$P$6,0),FALSE)</f>
        <v>#N/A</v>
      </c>
      <c r="AL45" s="26" t="e">
        <f t="shared" si="13"/>
        <v>#N/A</v>
      </c>
      <c r="AM45" s="27">
        <f t="shared" si="14"/>
        <v>0</v>
      </c>
      <c r="AN45" s="14" t="s">
        <v>1901</v>
      </c>
      <c r="AO45" s="27" t="e">
        <f>VLOOKUP(AN45,Datos!$K$6:$P$10,MATCH('ENUMERACION CASAS RURALES'!$C45,Datos!$K$6:$P$6,0),FALSE)</f>
        <v>#N/A</v>
      </c>
      <c r="AP45" s="27" t="e">
        <f t="shared" si="15"/>
        <v>#N/A</v>
      </c>
      <c r="AQ45" s="14"/>
      <c r="AR45" s="14" t="s">
        <v>1901</v>
      </c>
      <c r="AS45" s="27" t="e">
        <f>VLOOKUP(AR45,Datos!$K$6:$P$10,MATCH('ENUMERACION CASAS RURALES'!$C45,Datos!$K$6:$P$6,0),FALSE)</f>
        <v>#N/A</v>
      </c>
      <c r="AT45" s="27" t="e">
        <f t="shared" si="16"/>
        <v>#N/A</v>
      </c>
      <c r="AU45" s="14"/>
      <c r="AV45" s="14" t="s">
        <v>1901</v>
      </c>
      <c r="AW45" s="27" t="e">
        <f>VLOOKUP(AV45,Datos!$K$6:$P$10,MATCH('ENUMERACION CASAS RURALES'!$C45,Datos!$K$6:$P$6,0),FALSE)</f>
        <v>#N/A</v>
      </c>
      <c r="AX45" s="27" t="e">
        <f t="shared" si="17"/>
        <v>#N/A</v>
      </c>
      <c r="AY45" s="14"/>
      <c r="AZ45" s="14" t="s">
        <v>1901</v>
      </c>
      <c r="BA45" s="27" t="e">
        <f>VLOOKUP(AZ45,Datos!$K$6:$P$10,MATCH('ENUMERACION CASAS RURALES'!$C45,Datos!$K$6:$P$6,0),FALSE)</f>
        <v>#N/A</v>
      </c>
      <c r="BB45" s="27" t="e">
        <f t="shared" si="18"/>
        <v>#N/A</v>
      </c>
      <c r="BC45" s="14"/>
      <c r="BD45" s="14" t="s">
        <v>1901</v>
      </c>
      <c r="BE45" s="27" t="e">
        <f>VLOOKUP(BD45,Datos!$K$6:$P$10,MATCH('ENUMERACION CASAS RURALES'!$C45,Datos!$K$6:$P$6,0),FALSE)</f>
        <v>#N/A</v>
      </c>
      <c r="BF45" s="27" t="e">
        <f t="shared" si="19"/>
        <v>#N/A</v>
      </c>
      <c r="BG45" s="14"/>
      <c r="BH45" s="14" t="s">
        <v>1901</v>
      </c>
      <c r="BI45" s="27" t="e">
        <f>VLOOKUP(BH45,Datos!$K$6:$P$10,MATCH('ENUMERACION CASAS RURALES'!$C45,Datos!$K$6:$P$6,0),FALSE)</f>
        <v>#N/A</v>
      </c>
      <c r="BJ45" s="27" t="e">
        <f t="shared" si="20"/>
        <v>#N/A</v>
      </c>
      <c r="BK45" s="14"/>
      <c r="BL45" s="14" t="s">
        <v>1901</v>
      </c>
      <c r="BM45" s="27" t="e">
        <f>VLOOKUP(BL45,Datos!$K$6:$P$10,MATCH('ENUMERACION CASAS RURALES'!$C45,Datos!$K$6:$P$6,0),FALSE)</f>
        <v>#N/A</v>
      </c>
      <c r="BN45" s="27" t="e">
        <f t="shared" si="21"/>
        <v>#N/A</v>
      </c>
      <c r="BO45" s="14"/>
      <c r="BP45" s="14" t="s">
        <v>1901</v>
      </c>
      <c r="BQ45" s="27" t="e">
        <f>VLOOKUP(BP45,Datos!$K$6:$P$10,MATCH('ENUMERACION CASAS RURALES'!$C45,Datos!$K$6:$P$6,0),FALSE)</f>
        <v>#N/A</v>
      </c>
      <c r="BR45" s="27" t="e">
        <f t="shared" si="22"/>
        <v>#N/A</v>
      </c>
      <c r="BS45" s="14"/>
      <c r="BT45" s="14" t="s">
        <v>1901</v>
      </c>
      <c r="BU45" s="27" t="e">
        <f>VLOOKUP(BT45,Datos!$K$6:$P$10,MATCH('ENUMERACION CASAS RURALES'!$C45,Datos!$K$6:$P$6,0),FALSE)</f>
        <v>#N/A</v>
      </c>
      <c r="BV45" s="27" t="e">
        <f t="shared" si="23"/>
        <v>#N/A</v>
      </c>
      <c r="BW45" s="14"/>
      <c r="BX45" s="14" t="s">
        <v>1901</v>
      </c>
      <c r="BY45" s="27" t="e">
        <f>VLOOKUP(BX45,Datos!$K$6:$P$10,MATCH('ENUMERACION CASAS RURALES'!$C45,Datos!$K$6:$P$6,0),FALSE)</f>
        <v>#N/A</v>
      </c>
      <c r="BZ45" s="27" t="e">
        <f t="shared" si="24"/>
        <v>#N/A</v>
      </c>
      <c r="CA45" s="14"/>
      <c r="CB45" s="46">
        <f t="shared" si="25"/>
        <v>0</v>
      </c>
      <c r="CC45" s="32">
        <v>0</v>
      </c>
      <c r="CD45" s="27" t="e">
        <f>IF(((VLOOKUP($CD$19,Datos!$K$6:$P$9,MATCH('ENUMERACION CASAS RURALES'!$C45,Datos!$K$6:$P$6,0),FALSE))*CB45)&lt;10,10,((VLOOKUP($CD$19,Datos!$K$6:$P$9,MATCH('ENUMERACION CASAS RURALES'!$C45,Datos!$K$6:$P$6,0),FALSE))*CB45))</f>
        <v>#N/A</v>
      </c>
      <c r="CE45" s="27" t="str">
        <f t="shared" si="26"/>
        <v/>
      </c>
      <c r="CF45" s="26" t="e">
        <f t="shared" si="27"/>
        <v>#N/A</v>
      </c>
      <c r="CG45" s="49">
        <f t="shared" si="28"/>
        <v>0</v>
      </c>
      <c r="CH45" s="50"/>
      <c r="CI45" s="46">
        <f t="shared" si="29"/>
        <v>0</v>
      </c>
      <c r="CJ45" s="43" t="s">
        <v>1904</v>
      </c>
      <c r="CK45" s="44" t="str">
        <f t="shared" si="30"/>
        <v/>
      </c>
      <c r="CL45" s="43" t="s">
        <v>1904</v>
      </c>
      <c r="CM45" s="44" t="str">
        <f t="shared" si="31"/>
        <v/>
      </c>
      <c r="CN45" s="43" t="s">
        <v>1904</v>
      </c>
      <c r="CO45" s="44" t="str">
        <f t="shared" si="32"/>
        <v/>
      </c>
      <c r="CP45" s="43" t="s">
        <v>1904</v>
      </c>
      <c r="CQ45" s="44" t="str">
        <f t="shared" si="33"/>
        <v/>
      </c>
      <c r="CR45" s="43" t="s">
        <v>1904</v>
      </c>
      <c r="CS45" s="40" t="str">
        <f t="shared" si="34"/>
        <v>Rellene todos los datos</v>
      </c>
      <c r="CT45" s="40"/>
      <c r="CU45" s="6" t="str">
        <f t="shared" si="1"/>
        <v/>
      </c>
    </row>
    <row r="46" spans="1:99" ht="30.75" thickBot="1" x14ac:dyDescent="0.3">
      <c r="A46" s="13"/>
      <c r="B46" s="13" t="s">
        <v>1901</v>
      </c>
      <c r="C46" s="15" t="s">
        <v>1120</v>
      </c>
      <c r="D46" s="9" t="s">
        <v>1118</v>
      </c>
      <c r="E46" s="10" t="str">
        <f t="shared" si="0"/>
        <v>XX</v>
      </c>
      <c r="F46" s="13"/>
      <c r="G46" s="22" t="s">
        <v>1119</v>
      </c>
      <c r="H46" s="24">
        <f>IFERROR(VLOOKUP('ENUMERACION CASAS RURALES'!G46,Datos!$A$1:$B$47,2,FALSE),"")</f>
        <v>0</v>
      </c>
      <c r="I46" s="22"/>
      <c r="J46" s="25" t="str">
        <f>IFERROR(VLOOKUP('ENUMERACION CASAS RURALES'!I46,Datos!$D$2:$F$1070,3,FALSE),"")</f>
        <v/>
      </c>
      <c r="K46" s="13"/>
      <c r="L46" s="14"/>
      <c r="M46" s="14"/>
      <c r="N46" s="14"/>
      <c r="O46" s="14"/>
      <c r="P46" s="26" t="str">
        <f t="shared" si="2"/>
        <v>-</v>
      </c>
      <c r="Q46" s="14"/>
      <c r="R46" s="26" t="str">
        <f t="shared" si="3"/>
        <v>-</v>
      </c>
      <c r="S46" s="14"/>
      <c r="T46" s="26" t="str">
        <f t="shared" si="4"/>
        <v>-</v>
      </c>
      <c r="U46" s="14"/>
      <c r="V46" s="26" t="str">
        <f t="shared" si="5"/>
        <v>-</v>
      </c>
      <c r="W46" s="14"/>
      <c r="X46" s="26" t="str">
        <f t="shared" si="6"/>
        <v>-</v>
      </c>
      <c r="Y46" s="14"/>
      <c r="Z46" s="26" t="str">
        <f t="shared" si="7"/>
        <v>-</v>
      </c>
      <c r="AA46" s="14"/>
      <c r="AB46" s="26" t="str">
        <f t="shared" si="8"/>
        <v>-</v>
      </c>
      <c r="AC46" s="14"/>
      <c r="AD46" s="26" t="str">
        <f t="shared" si="9"/>
        <v>-</v>
      </c>
      <c r="AE46" s="14"/>
      <c r="AF46" s="26" t="str">
        <f t="shared" si="10"/>
        <v>-</v>
      </c>
      <c r="AG46" s="14"/>
      <c r="AH46" s="26" t="str">
        <f t="shared" si="11"/>
        <v>-</v>
      </c>
      <c r="AI46" s="46">
        <f t="shared" si="12"/>
        <v>0</v>
      </c>
      <c r="AJ46" s="27" t="e">
        <f>VLOOKUP($AJ$18,Datos!$K$6:$P$12,MATCH('ENUMERACION CASAS RURALES'!C46,Datos!$K$6:$P$6,0),FALSE)</f>
        <v>#N/A</v>
      </c>
      <c r="AK46" s="27" t="e">
        <f>VLOOKUP($AK$18,Datos!$K$6:$P$12,MATCH('ENUMERACION CASAS RURALES'!C46,Datos!$K$6:$P$6,0),FALSE)</f>
        <v>#N/A</v>
      </c>
      <c r="AL46" s="26" t="e">
        <f t="shared" si="13"/>
        <v>#N/A</v>
      </c>
      <c r="AM46" s="27">
        <f t="shared" si="14"/>
        <v>0</v>
      </c>
      <c r="AN46" s="14" t="s">
        <v>1901</v>
      </c>
      <c r="AO46" s="27" t="e">
        <f>VLOOKUP(AN46,Datos!$K$6:$P$10,MATCH('ENUMERACION CASAS RURALES'!$C46,Datos!$K$6:$P$6,0),FALSE)</f>
        <v>#N/A</v>
      </c>
      <c r="AP46" s="27" t="e">
        <f t="shared" si="15"/>
        <v>#N/A</v>
      </c>
      <c r="AQ46" s="14"/>
      <c r="AR46" s="14" t="s">
        <v>1901</v>
      </c>
      <c r="AS46" s="27" t="e">
        <f>VLOOKUP(AR46,Datos!$K$6:$P$10,MATCH('ENUMERACION CASAS RURALES'!$C46,Datos!$K$6:$P$6,0),FALSE)</f>
        <v>#N/A</v>
      </c>
      <c r="AT46" s="27" t="e">
        <f t="shared" si="16"/>
        <v>#N/A</v>
      </c>
      <c r="AU46" s="14"/>
      <c r="AV46" s="14" t="s">
        <v>1901</v>
      </c>
      <c r="AW46" s="27" t="e">
        <f>VLOOKUP(AV46,Datos!$K$6:$P$10,MATCH('ENUMERACION CASAS RURALES'!$C46,Datos!$K$6:$P$6,0),FALSE)</f>
        <v>#N/A</v>
      </c>
      <c r="AX46" s="27" t="e">
        <f t="shared" si="17"/>
        <v>#N/A</v>
      </c>
      <c r="AY46" s="14"/>
      <c r="AZ46" s="14" t="s">
        <v>1901</v>
      </c>
      <c r="BA46" s="27" t="e">
        <f>VLOOKUP(AZ46,Datos!$K$6:$P$10,MATCH('ENUMERACION CASAS RURALES'!$C46,Datos!$K$6:$P$6,0),FALSE)</f>
        <v>#N/A</v>
      </c>
      <c r="BB46" s="27" t="e">
        <f t="shared" si="18"/>
        <v>#N/A</v>
      </c>
      <c r="BC46" s="14"/>
      <c r="BD46" s="14" t="s">
        <v>1901</v>
      </c>
      <c r="BE46" s="27" t="e">
        <f>VLOOKUP(BD46,Datos!$K$6:$P$10,MATCH('ENUMERACION CASAS RURALES'!$C46,Datos!$K$6:$P$6,0),FALSE)</f>
        <v>#N/A</v>
      </c>
      <c r="BF46" s="27" t="e">
        <f t="shared" si="19"/>
        <v>#N/A</v>
      </c>
      <c r="BG46" s="14"/>
      <c r="BH46" s="14" t="s">
        <v>1901</v>
      </c>
      <c r="BI46" s="27" t="e">
        <f>VLOOKUP(BH46,Datos!$K$6:$P$10,MATCH('ENUMERACION CASAS RURALES'!$C46,Datos!$K$6:$P$6,0),FALSE)</f>
        <v>#N/A</v>
      </c>
      <c r="BJ46" s="27" t="e">
        <f t="shared" si="20"/>
        <v>#N/A</v>
      </c>
      <c r="BK46" s="14"/>
      <c r="BL46" s="14" t="s">
        <v>1901</v>
      </c>
      <c r="BM46" s="27" t="e">
        <f>VLOOKUP(BL46,Datos!$K$6:$P$10,MATCH('ENUMERACION CASAS RURALES'!$C46,Datos!$K$6:$P$6,0),FALSE)</f>
        <v>#N/A</v>
      </c>
      <c r="BN46" s="27" t="e">
        <f t="shared" si="21"/>
        <v>#N/A</v>
      </c>
      <c r="BO46" s="14"/>
      <c r="BP46" s="14" t="s">
        <v>1901</v>
      </c>
      <c r="BQ46" s="27" t="e">
        <f>VLOOKUP(BP46,Datos!$K$6:$P$10,MATCH('ENUMERACION CASAS RURALES'!$C46,Datos!$K$6:$P$6,0),FALSE)</f>
        <v>#N/A</v>
      </c>
      <c r="BR46" s="27" t="e">
        <f t="shared" si="22"/>
        <v>#N/A</v>
      </c>
      <c r="BS46" s="14"/>
      <c r="BT46" s="14" t="s">
        <v>1901</v>
      </c>
      <c r="BU46" s="27" t="e">
        <f>VLOOKUP(BT46,Datos!$K$6:$P$10,MATCH('ENUMERACION CASAS RURALES'!$C46,Datos!$K$6:$P$6,0),FALSE)</f>
        <v>#N/A</v>
      </c>
      <c r="BV46" s="27" t="e">
        <f t="shared" si="23"/>
        <v>#N/A</v>
      </c>
      <c r="BW46" s="14"/>
      <c r="BX46" s="14" t="s">
        <v>1901</v>
      </c>
      <c r="BY46" s="27" t="e">
        <f>VLOOKUP(BX46,Datos!$K$6:$P$10,MATCH('ENUMERACION CASAS RURALES'!$C46,Datos!$K$6:$P$6,0),FALSE)</f>
        <v>#N/A</v>
      </c>
      <c r="BZ46" s="27" t="e">
        <f t="shared" si="24"/>
        <v>#N/A</v>
      </c>
      <c r="CA46" s="14"/>
      <c r="CB46" s="46">
        <f t="shared" si="25"/>
        <v>0</v>
      </c>
      <c r="CC46" s="32">
        <v>0</v>
      </c>
      <c r="CD46" s="27" t="e">
        <f>IF(((VLOOKUP($CD$19,Datos!$K$6:$P$9,MATCH('ENUMERACION CASAS RURALES'!$C46,Datos!$K$6:$P$6,0),FALSE))*CB46)&lt;10,10,((VLOOKUP($CD$19,Datos!$K$6:$P$9,MATCH('ENUMERACION CASAS RURALES'!$C46,Datos!$K$6:$P$6,0),FALSE))*CB46))</f>
        <v>#N/A</v>
      </c>
      <c r="CE46" s="27" t="str">
        <f t="shared" si="26"/>
        <v/>
      </c>
      <c r="CF46" s="26" t="e">
        <f t="shared" si="27"/>
        <v>#N/A</v>
      </c>
      <c r="CG46" s="49">
        <f t="shared" si="28"/>
        <v>0</v>
      </c>
      <c r="CH46" s="50"/>
      <c r="CI46" s="46">
        <f t="shared" si="29"/>
        <v>0</v>
      </c>
      <c r="CJ46" s="43" t="s">
        <v>1904</v>
      </c>
      <c r="CK46" s="44" t="str">
        <f t="shared" si="30"/>
        <v/>
      </c>
      <c r="CL46" s="43" t="s">
        <v>1904</v>
      </c>
      <c r="CM46" s="44" t="str">
        <f t="shared" si="31"/>
        <v/>
      </c>
      <c r="CN46" s="43" t="s">
        <v>1904</v>
      </c>
      <c r="CO46" s="44" t="str">
        <f t="shared" si="32"/>
        <v/>
      </c>
      <c r="CP46" s="43" t="s">
        <v>1904</v>
      </c>
      <c r="CQ46" s="44" t="str">
        <f t="shared" si="33"/>
        <v/>
      </c>
      <c r="CR46" s="43" t="s">
        <v>1904</v>
      </c>
      <c r="CS46" s="40" t="str">
        <f t="shared" si="34"/>
        <v>Rellene todos los datos</v>
      </c>
      <c r="CT46" s="40"/>
      <c r="CU46" s="6" t="str">
        <f t="shared" si="1"/>
        <v/>
      </c>
    </row>
    <row r="47" spans="1:99" ht="30.75" thickBot="1" x14ac:dyDescent="0.3">
      <c r="A47" s="13"/>
      <c r="B47" s="13" t="s">
        <v>1901</v>
      </c>
      <c r="C47" s="15" t="s">
        <v>1120</v>
      </c>
      <c r="D47" s="9" t="s">
        <v>1118</v>
      </c>
      <c r="E47" s="10" t="str">
        <f t="shared" si="0"/>
        <v>XX</v>
      </c>
      <c r="F47" s="13"/>
      <c r="G47" s="22" t="s">
        <v>1119</v>
      </c>
      <c r="H47" s="24">
        <f>IFERROR(VLOOKUP('ENUMERACION CASAS RURALES'!G47,Datos!$A$1:$B$47,2,FALSE),"")</f>
        <v>0</v>
      </c>
      <c r="I47" s="22"/>
      <c r="J47" s="25" t="str">
        <f>IFERROR(VLOOKUP('ENUMERACION CASAS RURALES'!I47,Datos!$D$2:$F$1070,3,FALSE),"")</f>
        <v/>
      </c>
      <c r="K47" s="13"/>
      <c r="L47" s="14"/>
      <c r="M47" s="14"/>
      <c r="N47" s="14"/>
      <c r="O47" s="14"/>
      <c r="P47" s="26" t="str">
        <f t="shared" si="2"/>
        <v>-</v>
      </c>
      <c r="Q47" s="14"/>
      <c r="R47" s="26" t="str">
        <f t="shared" si="3"/>
        <v>-</v>
      </c>
      <c r="S47" s="14"/>
      <c r="T47" s="26" t="str">
        <f t="shared" si="4"/>
        <v>-</v>
      </c>
      <c r="U47" s="14"/>
      <c r="V47" s="26" t="str">
        <f t="shared" si="5"/>
        <v>-</v>
      </c>
      <c r="W47" s="14"/>
      <c r="X47" s="26" t="str">
        <f t="shared" si="6"/>
        <v>-</v>
      </c>
      <c r="Y47" s="14"/>
      <c r="Z47" s="26" t="str">
        <f t="shared" si="7"/>
        <v>-</v>
      </c>
      <c r="AA47" s="14"/>
      <c r="AB47" s="26" t="str">
        <f t="shared" si="8"/>
        <v>-</v>
      </c>
      <c r="AC47" s="14"/>
      <c r="AD47" s="26" t="str">
        <f t="shared" si="9"/>
        <v>-</v>
      </c>
      <c r="AE47" s="14"/>
      <c r="AF47" s="26" t="str">
        <f t="shared" si="10"/>
        <v>-</v>
      </c>
      <c r="AG47" s="14"/>
      <c r="AH47" s="26" t="str">
        <f t="shared" si="11"/>
        <v>-</v>
      </c>
      <c r="AI47" s="46">
        <f t="shared" si="12"/>
        <v>0</v>
      </c>
      <c r="AJ47" s="27" t="e">
        <f>VLOOKUP($AJ$18,Datos!$K$6:$P$12,MATCH('ENUMERACION CASAS RURALES'!C47,Datos!$K$6:$P$6,0),FALSE)</f>
        <v>#N/A</v>
      </c>
      <c r="AK47" s="27" t="e">
        <f>VLOOKUP($AK$18,Datos!$K$6:$P$12,MATCH('ENUMERACION CASAS RURALES'!C47,Datos!$K$6:$P$6,0),FALSE)</f>
        <v>#N/A</v>
      </c>
      <c r="AL47" s="26" t="e">
        <f t="shared" si="13"/>
        <v>#N/A</v>
      </c>
      <c r="AM47" s="27">
        <f t="shared" si="14"/>
        <v>0</v>
      </c>
      <c r="AN47" s="14" t="s">
        <v>1901</v>
      </c>
      <c r="AO47" s="27" t="e">
        <f>VLOOKUP(AN47,Datos!$K$6:$P$10,MATCH('ENUMERACION CASAS RURALES'!$C47,Datos!$K$6:$P$6,0),FALSE)</f>
        <v>#N/A</v>
      </c>
      <c r="AP47" s="27" t="e">
        <f t="shared" si="15"/>
        <v>#N/A</v>
      </c>
      <c r="AQ47" s="14"/>
      <c r="AR47" s="14" t="s">
        <v>1901</v>
      </c>
      <c r="AS47" s="27" t="e">
        <f>VLOOKUP(AR47,Datos!$K$6:$P$10,MATCH('ENUMERACION CASAS RURALES'!$C47,Datos!$K$6:$P$6,0),FALSE)</f>
        <v>#N/A</v>
      </c>
      <c r="AT47" s="27" t="e">
        <f t="shared" si="16"/>
        <v>#N/A</v>
      </c>
      <c r="AU47" s="14"/>
      <c r="AV47" s="14" t="s">
        <v>1901</v>
      </c>
      <c r="AW47" s="27" t="e">
        <f>VLOOKUP(AV47,Datos!$K$6:$P$10,MATCH('ENUMERACION CASAS RURALES'!$C47,Datos!$K$6:$P$6,0),FALSE)</f>
        <v>#N/A</v>
      </c>
      <c r="AX47" s="27" t="e">
        <f t="shared" si="17"/>
        <v>#N/A</v>
      </c>
      <c r="AY47" s="14"/>
      <c r="AZ47" s="14" t="s">
        <v>1901</v>
      </c>
      <c r="BA47" s="27" t="e">
        <f>VLOOKUP(AZ47,Datos!$K$6:$P$10,MATCH('ENUMERACION CASAS RURALES'!$C47,Datos!$K$6:$P$6,0),FALSE)</f>
        <v>#N/A</v>
      </c>
      <c r="BB47" s="27" t="e">
        <f t="shared" si="18"/>
        <v>#N/A</v>
      </c>
      <c r="BC47" s="14"/>
      <c r="BD47" s="14" t="s">
        <v>1901</v>
      </c>
      <c r="BE47" s="27" t="e">
        <f>VLOOKUP(BD47,Datos!$K$6:$P$10,MATCH('ENUMERACION CASAS RURALES'!$C47,Datos!$K$6:$P$6,0),FALSE)</f>
        <v>#N/A</v>
      </c>
      <c r="BF47" s="27" t="e">
        <f t="shared" si="19"/>
        <v>#N/A</v>
      </c>
      <c r="BG47" s="14"/>
      <c r="BH47" s="14" t="s">
        <v>1901</v>
      </c>
      <c r="BI47" s="27" t="e">
        <f>VLOOKUP(BH47,Datos!$K$6:$P$10,MATCH('ENUMERACION CASAS RURALES'!$C47,Datos!$K$6:$P$6,0),FALSE)</f>
        <v>#N/A</v>
      </c>
      <c r="BJ47" s="27" t="e">
        <f t="shared" si="20"/>
        <v>#N/A</v>
      </c>
      <c r="BK47" s="14"/>
      <c r="BL47" s="14" t="s">
        <v>1901</v>
      </c>
      <c r="BM47" s="27" t="e">
        <f>VLOOKUP(BL47,Datos!$K$6:$P$10,MATCH('ENUMERACION CASAS RURALES'!$C47,Datos!$K$6:$P$6,0),FALSE)</f>
        <v>#N/A</v>
      </c>
      <c r="BN47" s="27" t="e">
        <f t="shared" si="21"/>
        <v>#N/A</v>
      </c>
      <c r="BO47" s="14"/>
      <c r="BP47" s="14" t="s">
        <v>1901</v>
      </c>
      <c r="BQ47" s="27" t="e">
        <f>VLOOKUP(BP47,Datos!$K$6:$P$10,MATCH('ENUMERACION CASAS RURALES'!$C47,Datos!$K$6:$P$6,0),FALSE)</f>
        <v>#N/A</v>
      </c>
      <c r="BR47" s="27" t="e">
        <f t="shared" si="22"/>
        <v>#N/A</v>
      </c>
      <c r="BS47" s="14"/>
      <c r="BT47" s="14" t="s">
        <v>1901</v>
      </c>
      <c r="BU47" s="27" t="e">
        <f>VLOOKUP(BT47,Datos!$K$6:$P$10,MATCH('ENUMERACION CASAS RURALES'!$C47,Datos!$K$6:$P$6,0),FALSE)</f>
        <v>#N/A</v>
      </c>
      <c r="BV47" s="27" t="e">
        <f t="shared" si="23"/>
        <v>#N/A</v>
      </c>
      <c r="BW47" s="14"/>
      <c r="BX47" s="14" t="s">
        <v>1901</v>
      </c>
      <c r="BY47" s="27" t="e">
        <f>VLOOKUP(BX47,Datos!$K$6:$P$10,MATCH('ENUMERACION CASAS RURALES'!$C47,Datos!$K$6:$P$6,0),FALSE)</f>
        <v>#N/A</v>
      </c>
      <c r="BZ47" s="27" t="e">
        <f t="shared" si="24"/>
        <v>#N/A</v>
      </c>
      <c r="CA47" s="14"/>
      <c r="CB47" s="46">
        <f t="shared" si="25"/>
        <v>0</v>
      </c>
      <c r="CC47" s="32">
        <v>0</v>
      </c>
      <c r="CD47" s="27" t="e">
        <f>IF(((VLOOKUP($CD$19,Datos!$K$6:$P$9,MATCH('ENUMERACION CASAS RURALES'!$C47,Datos!$K$6:$P$6,0),FALSE))*CB47)&lt;10,10,((VLOOKUP($CD$19,Datos!$K$6:$P$9,MATCH('ENUMERACION CASAS RURALES'!$C47,Datos!$K$6:$P$6,0),FALSE))*CB47))</f>
        <v>#N/A</v>
      </c>
      <c r="CE47" s="27" t="str">
        <f t="shared" si="26"/>
        <v/>
      </c>
      <c r="CF47" s="26" t="e">
        <f t="shared" si="27"/>
        <v>#N/A</v>
      </c>
      <c r="CG47" s="49">
        <f t="shared" si="28"/>
        <v>0</v>
      </c>
      <c r="CH47" s="50"/>
      <c r="CI47" s="46">
        <f t="shared" si="29"/>
        <v>0</v>
      </c>
      <c r="CJ47" s="43" t="s">
        <v>1904</v>
      </c>
      <c r="CK47" s="44" t="str">
        <f t="shared" si="30"/>
        <v/>
      </c>
      <c r="CL47" s="43" t="s">
        <v>1904</v>
      </c>
      <c r="CM47" s="44" t="str">
        <f t="shared" si="31"/>
        <v/>
      </c>
      <c r="CN47" s="43" t="s">
        <v>1904</v>
      </c>
      <c r="CO47" s="44" t="str">
        <f t="shared" si="32"/>
        <v/>
      </c>
      <c r="CP47" s="43" t="s">
        <v>1904</v>
      </c>
      <c r="CQ47" s="44" t="str">
        <f t="shared" si="33"/>
        <v/>
      </c>
      <c r="CR47" s="43" t="s">
        <v>1904</v>
      </c>
      <c r="CS47" s="40" t="str">
        <f t="shared" si="34"/>
        <v>Rellene todos los datos</v>
      </c>
      <c r="CT47" s="40"/>
      <c r="CU47" s="6" t="str">
        <f t="shared" si="1"/>
        <v/>
      </c>
    </row>
    <row r="48" spans="1:99" ht="30.75" thickBot="1" x14ac:dyDescent="0.3">
      <c r="A48" s="13"/>
      <c r="B48" s="13" t="s">
        <v>1901</v>
      </c>
      <c r="C48" s="15" t="s">
        <v>1120</v>
      </c>
      <c r="D48" s="9" t="s">
        <v>1118</v>
      </c>
      <c r="E48" s="10" t="str">
        <f t="shared" si="0"/>
        <v>XX</v>
      </c>
      <c r="F48" s="13"/>
      <c r="G48" s="22" t="s">
        <v>1119</v>
      </c>
      <c r="H48" s="24">
        <f>IFERROR(VLOOKUP('ENUMERACION CASAS RURALES'!G48,Datos!$A$1:$B$47,2,FALSE),"")</f>
        <v>0</v>
      </c>
      <c r="I48" s="22"/>
      <c r="J48" s="25" t="str">
        <f>IFERROR(VLOOKUP('ENUMERACION CASAS RURALES'!I48,Datos!$D$2:$F$1070,3,FALSE),"")</f>
        <v/>
      </c>
      <c r="K48" s="13"/>
      <c r="L48" s="14"/>
      <c r="M48" s="14"/>
      <c r="N48" s="14"/>
      <c r="O48" s="14"/>
      <c r="P48" s="26" t="str">
        <f t="shared" si="2"/>
        <v>-</v>
      </c>
      <c r="Q48" s="14"/>
      <c r="R48" s="26" t="str">
        <f t="shared" si="3"/>
        <v>-</v>
      </c>
      <c r="S48" s="14"/>
      <c r="T48" s="26" t="str">
        <f t="shared" si="4"/>
        <v>-</v>
      </c>
      <c r="U48" s="14"/>
      <c r="V48" s="26" t="str">
        <f t="shared" si="5"/>
        <v>-</v>
      </c>
      <c r="W48" s="14"/>
      <c r="X48" s="26" t="str">
        <f t="shared" si="6"/>
        <v>-</v>
      </c>
      <c r="Y48" s="14"/>
      <c r="Z48" s="26" t="str">
        <f t="shared" si="7"/>
        <v>-</v>
      </c>
      <c r="AA48" s="14"/>
      <c r="AB48" s="26" t="str">
        <f t="shared" si="8"/>
        <v>-</v>
      </c>
      <c r="AC48" s="14"/>
      <c r="AD48" s="26" t="str">
        <f t="shared" si="9"/>
        <v>-</v>
      </c>
      <c r="AE48" s="14"/>
      <c r="AF48" s="26" t="str">
        <f t="shared" si="10"/>
        <v>-</v>
      </c>
      <c r="AG48" s="14"/>
      <c r="AH48" s="26" t="str">
        <f t="shared" si="11"/>
        <v>-</v>
      </c>
      <c r="AI48" s="46">
        <f t="shared" si="12"/>
        <v>0</v>
      </c>
      <c r="AJ48" s="27" t="e">
        <f>VLOOKUP($AJ$18,Datos!$K$6:$P$12,MATCH('ENUMERACION CASAS RURALES'!C48,Datos!$K$6:$P$6,0),FALSE)</f>
        <v>#N/A</v>
      </c>
      <c r="AK48" s="27" t="e">
        <f>VLOOKUP($AK$18,Datos!$K$6:$P$12,MATCH('ENUMERACION CASAS RURALES'!C48,Datos!$K$6:$P$6,0),FALSE)</f>
        <v>#N/A</v>
      </c>
      <c r="AL48" s="26" t="e">
        <f t="shared" si="13"/>
        <v>#N/A</v>
      </c>
      <c r="AM48" s="27">
        <f t="shared" si="14"/>
        <v>0</v>
      </c>
      <c r="AN48" s="14" t="s">
        <v>1901</v>
      </c>
      <c r="AO48" s="27" t="e">
        <f>VLOOKUP(AN48,Datos!$K$6:$P$10,MATCH('ENUMERACION CASAS RURALES'!$C48,Datos!$K$6:$P$6,0),FALSE)</f>
        <v>#N/A</v>
      </c>
      <c r="AP48" s="27" t="e">
        <f t="shared" si="15"/>
        <v>#N/A</v>
      </c>
      <c r="AQ48" s="14"/>
      <c r="AR48" s="14" t="s">
        <v>1901</v>
      </c>
      <c r="AS48" s="27" t="e">
        <f>VLOOKUP(AR48,Datos!$K$6:$P$10,MATCH('ENUMERACION CASAS RURALES'!$C48,Datos!$K$6:$P$6,0),FALSE)</f>
        <v>#N/A</v>
      </c>
      <c r="AT48" s="27" t="e">
        <f t="shared" si="16"/>
        <v>#N/A</v>
      </c>
      <c r="AU48" s="14"/>
      <c r="AV48" s="14" t="s">
        <v>1901</v>
      </c>
      <c r="AW48" s="27" t="e">
        <f>VLOOKUP(AV48,Datos!$K$6:$P$10,MATCH('ENUMERACION CASAS RURALES'!$C48,Datos!$K$6:$P$6,0),FALSE)</f>
        <v>#N/A</v>
      </c>
      <c r="AX48" s="27" t="e">
        <f t="shared" si="17"/>
        <v>#N/A</v>
      </c>
      <c r="AY48" s="14"/>
      <c r="AZ48" s="14" t="s">
        <v>1901</v>
      </c>
      <c r="BA48" s="27" t="e">
        <f>VLOOKUP(AZ48,Datos!$K$6:$P$10,MATCH('ENUMERACION CASAS RURALES'!$C48,Datos!$K$6:$P$6,0),FALSE)</f>
        <v>#N/A</v>
      </c>
      <c r="BB48" s="27" t="e">
        <f t="shared" si="18"/>
        <v>#N/A</v>
      </c>
      <c r="BC48" s="14"/>
      <c r="BD48" s="14" t="s">
        <v>1901</v>
      </c>
      <c r="BE48" s="27" t="e">
        <f>VLOOKUP(BD48,Datos!$K$6:$P$10,MATCH('ENUMERACION CASAS RURALES'!$C48,Datos!$K$6:$P$6,0),FALSE)</f>
        <v>#N/A</v>
      </c>
      <c r="BF48" s="27" t="e">
        <f t="shared" si="19"/>
        <v>#N/A</v>
      </c>
      <c r="BG48" s="14"/>
      <c r="BH48" s="14" t="s">
        <v>1901</v>
      </c>
      <c r="BI48" s="27" t="e">
        <f>VLOOKUP(BH48,Datos!$K$6:$P$10,MATCH('ENUMERACION CASAS RURALES'!$C48,Datos!$K$6:$P$6,0),FALSE)</f>
        <v>#N/A</v>
      </c>
      <c r="BJ48" s="27" t="e">
        <f t="shared" si="20"/>
        <v>#N/A</v>
      </c>
      <c r="BK48" s="14"/>
      <c r="BL48" s="14" t="s">
        <v>1901</v>
      </c>
      <c r="BM48" s="27" t="e">
        <f>VLOOKUP(BL48,Datos!$K$6:$P$10,MATCH('ENUMERACION CASAS RURALES'!$C48,Datos!$K$6:$P$6,0),FALSE)</f>
        <v>#N/A</v>
      </c>
      <c r="BN48" s="27" t="e">
        <f t="shared" si="21"/>
        <v>#N/A</v>
      </c>
      <c r="BO48" s="14"/>
      <c r="BP48" s="14" t="s">
        <v>1901</v>
      </c>
      <c r="BQ48" s="27" t="e">
        <f>VLOOKUP(BP48,Datos!$K$6:$P$10,MATCH('ENUMERACION CASAS RURALES'!$C48,Datos!$K$6:$P$6,0),FALSE)</f>
        <v>#N/A</v>
      </c>
      <c r="BR48" s="27" t="e">
        <f t="shared" si="22"/>
        <v>#N/A</v>
      </c>
      <c r="BS48" s="14"/>
      <c r="BT48" s="14" t="s">
        <v>1901</v>
      </c>
      <c r="BU48" s="27" t="e">
        <f>VLOOKUP(BT48,Datos!$K$6:$P$10,MATCH('ENUMERACION CASAS RURALES'!$C48,Datos!$K$6:$P$6,0),FALSE)</f>
        <v>#N/A</v>
      </c>
      <c r="BV48" s="27" t="e">
        <f t="shared" si="23"/>
        <v>#N/A</v>
      </c>
      <c r="BW48" s="14"/>
      <c r="BX48" s="14" t="s">
        <v>1901</v>
      </c>
      <c r="BY48" s="27" t="e">
        <f>VLOOKUP(BX48,Datos!$K$6:$P$10,MATCH('ENUMERACION CASAS RURALES'!$C48,Datos!$K$6:$P$6,0),FALSE)</f>
        <v>#N/A</v>
      </c>
      <c r="BZ48" s="27" t="e">
        <f t="shared" si="24"/>
        <v>#N/A</v>
      </c>
      <c r="CA48" s="14"/>
      <c r="CB48" s="46">
        <f t="shared" si="25"/>
        <v>0</v>
      </c>
      <c r="CC48" s="32">
        <v>0</v>
      </c>
      <c r="CD48" s="27" t="e">
        <f>IF(((VLOOKUP($CD$19,Datos!$K$6:$P$9,MATCH('ENUMERACION CASAS RURALES'!$C48,Datos!$K$6:$P$6,0),FALSE))*CB48)&lt;10,10,((VLOOKUP($CD$19,Datos!$K$6:$P$9,MATCH('ENUMERACION CASAS RURALES'!$C48,Datos!$K$6:$P$6,0),FALSE))*CB48))</f>
        <v>#N/A</v>
      </c>
      <c r="CE48" s="27" t="str">
        <f t="shared" si="26"/>
        <v/>
      </c>
      <c r="CF48" s="26" t="e">
        <f t="shared" si="27"/>
        <v>#N/A</v>
      </c>
      <c r="CG48" s="49">
        <f t="shared" si="28"/>
        <v>0</v>
      </c>
      <c r="CH48" s="50"/>
      <c r="CI48" s="46">
        <f t="shared" si="29"/>
        <v>0</v>
      </c>
      <c r="CJ48" s="43" t="s">
        <v>1904</v>
      </c>
      <c r="CK48" s="44" t="str">
        <f t="shared" si="30"/>
        <v/>
      </c>
      <c r="CL48" s="43" t="s">
        <v>1904</v>
      </c>
      <c r="CM48" s="44" t="str">
        <f t="shared" si="31"/>
        <v/>
      </c>
      <c r="CN48" s="43" t="s">
        <v>1904</v>
      </c>
      <c r="CO48" s="44" t="str">
        <f t="shared" si="32"/>
        <v/>
      </c>
      <c r="CP48" s="43" t="s">
        <v>1904</v>
      </c>
      <c r="CQ48" s="44" t="str">
        <f t="shared" si="33"/>
        <v/>
      </c>
      <c r="CR48" s="43" t="s">
        <v>1904</v>
      </c>
      <c r="CS48" s="40" t="str">
        <f t="shared" si="34"/>
        <v>Rellene todos los datos</v>
      </c>
      <c r="CT48" s="40"/>
      <c r="CU48" s="6" t="str">
        <f t="shared" si="1"/>
        <v/>
      </c>
    </row>
    <row r="49" spans="1:99" ht="30.75" thickBot="1" x14ac:dyDescent="0.3">
      <c r="A49" s="13"/>
      <c r="B49" s="13" t="s">
        <v>1901</v>
      </c>
      <c r="C49" s="15" t="s">
        <v>1120</v>
      </c>
      <c r="D49" s="9" t="s">
        <v>1118</v>
      </c>
      <c r="E49" s="10" t="str">
        <f t="shared" si="0"/>
        <v>XX</v>
      </c>
      <c r="F49" s="13"/>
      <c r="G49" s="22" t="s">
        <v>1119</v>
      </c>
      <c r="H49" s="24">
        <f>IFERROR(VLOOKUP('ENUMERACION CASAS RURALES'!G49,Datos!$A$1:$B$47,2,FALSE),"")</f>
        <v>0</v>
      </c>
      <c r="I49" s="22"/>
      <c r="J49" s="25" t="str">
        <f>IFERROR(VLOOKUP('ENUMERACION CASAS RURALES'!I49,Datos!$D$2:$F$1070,3,FALSE),"")</f>
        <v/>
      </c>
      <c r="K49" s="13"/>
      <c r="L49" s="14"/>
      <c r="M49" s="14"/>
      <c r="N49" s="14"/>
      <c r="O49" s="14"/>
      <c r="P49" s="26" t="str">
        <f t="shared" si="2"/>
        <v>-</v>
      </c>
      <c r="Q49" s="14"/>
      <c r="R49" s="26" t="str">
        <f t="shared" si="3"/>
        <v>-</v>
      </c>
      <c r="S49" s="14"/>
      <c r="T49" s="26" t="str">
        <f t="shared" si="4"/>
        <v>-</v>
      </c>
      <c r="U49" s="14"/>
      <c r="V49" s="26" t="str">
        <f t="shared" si="5"/>
        <v>-</v>
      </c>
      <c r="W49" s="14"/>
      <c r="X49" s="26" t="str">
        <f t="shared" si="6"/>
        <v>-</v>
      </c>
      <c r="Y49" s="14"/>
      <c r="Z49" s="26" t="str">
        <f t="shared" si="7"/>
        <v>-</v>
      </c>
      <c r="AA49" s="14"/>
      <c r="AB49" s="26" t="str">
        <f t="shared" si="8"/>
        <v>-</v>
      </c>
      <c r="AC49" s="14"/>
      <c r="AD49" s="26" t="str">
        <f t="shared" si="9"/>
        <v>-</v>
      </c>
      <c r="AE49" s="14"/>
      <c r="AF49" s="26" t="str">
        <f t="shared" si="10"/>
        <v>-</v>
      </c>
      <c r="AG49" s="14"/>
      <c r="AH49" s="26" t="str">
        <f t="shared" si="11"/>
        <v>-</v>
      </c>
      <c r="AI49" s="46">
        <f t="shared" si="12"/>
        <v>0</v>
      </c>
      <c r="AJ49" s="27" t="e">
        <f>VLOOKUP($AJ$18,Datos!$K$6:$P$12,MATCH('ENUMERACION CASAS RURALES'!C49,Datos!$K$6:$P$6,0),FALSE)</f>
        <v>#N/A</v>
      </c>
      <c r="AK49" s="27" t="e">
        <f>VLOOKUP($AK$18,Datos!$K$6:$P$12,MATCH('ENUMERACION CASAS RURALES'!C49,Datos!$K$6:$P$6,0),FALSE)</f>
        <v>#N/A</v>
      </c>
      <c r="AL49" s="26" t="e">
        <f t="shared" si="13"/>
        <v>#N/A</v>
      </c>
      <c r="AM49" s="27">
        <f t="shared" si="14"/>
        <v>0</v>
      </c>
      <c r="AN49" s="14" t="s">
        <v>1901</v>
      </c>
      <c r="AO49" s="27" t="e">
        <f>VLOOKUP(AN49,Datos!$K$6:$P$10,MATCH('ENUMERACION CASAS RURALES'!$C49,Datos!$K$6:$P$6,0),FALSE)</f>
        <v>#N/A</v>
      </c>
      <c r="AP49" s="27" t="e">
        <f t="shared" si="15"/>
        <v>#N/A</v>
      </c>
      <c r="AQ49" s="14"/>
      <c r="AR49" s="14" t="s">
        <v>1901</v>
      </c>
      <c r="AS49" s="27" t="e">
        <f>VLOOKUP(AR49,Datos!$K$6:$P$10,MATCH('ENUMERACION CASAS RURALES'!$C49,Datos!$K$6:$P$6,0),FALSE)</f>
        <v>#N/A</v>
      </c>
      <c r="AT49" s="27" t="e">
        <f t="shared" si="16"/>
        <v>#N/A</v>
      </c>
      <c r="AU49" s="14"/>
      <c r="AV49" s="14" t="s">
        <v>1901</v>
      </c>
      <c r="AW49" s="27" t="e">
        <f>VLOOKUP(AV49,Datos!$K$6:$P$10,MATCH('ENUMERACION CASAS RURALES'!$C49,Datos!$K$6:$P$6,0),FALSE)</f>
        <v>#N/A</v>
      </c>
      <c r="AX49" s="27" t="e">
        <f t="shared" si="17"/>
        <v>#N/A</v>
      </c>
      <c r="AY49" s="14"/>
      <c r="AZ49" s="14" t="s">
        <v>1901</v>
      </c>
      <c r="BA49" s="27" t="e">
        <f>VLOOKUP(AZ49,Datos!$K$6:$P$10,MATCH('ENUMERACION CASAS RURALES'!$C49,Datos!$K$6:$P$6,0),FALSE)</f>
        <v>#N/A</v>
      </c>
      <c r="BB49" s="27" t="e">
        <f t="shared" si="18"/>
        <v>#N/A</v>
      </c>
      <c r="BC49" s="14"/>
      <c r="BD49" s="14" t="s">
        <v>1901</v>
      </c>
      <c r="BE49" s="27" t="e">
        <f>VLOOKUP(BD49,Datos!$K$6:$P$10,MATCH('ENUMERACION CASAS RURALES'!$C49,Datos!$K$6:$P$6,0),FALSE)</f>
        <v>#N/A</v>
      </c>
      <c r="BF49" s="27" t="e">
        <f t="shared" si="19"/>
        <v>#N/A</v>
      </c>
      <c r="BG49" s="14"/>
      <c r="BH49" s="14" t="s">
        <v>1901</v>
      </c>
      <c r="BI49" s="27" t="e">
        <f>VLOOKUP(BH49,Datos!$K$6:$P$10,MATCH('ENUMERACION CASAS RURALES'!$C49,Datos!$K$6:$P$6,0),FALSE)</f>
        <v>#N/A</v>
      </c>
      <c r="BJ49" s="27" t="e">
        <f t="shared" si="20"/>
        <v>#N/A</v>
      </c>
      <c r="BK49" s="14"/>
      <c r="BL49" s="14" t="s">
        <v>1901</v>
      </c>
      <c r="BM49" s="27" t="e">
        <f>VLOOKUP(BL49,Datos!$K$6:$P$10,MATCH('ENUMERACION CASAS RURALES'!$C49,Datos!$K$6:$P$6,0),FALSE)</f>
        <v>#N/A</v>
      </c>
      <c r="BN49" s="27" t="e">
        <f t="shared" si="21"/>
        <v>#N/A</v>
      </c>
      <c r="BO49" s="14"/>
      <c r="BP49" s="14" t="s">
        <v>1901</v>
      </c>
      <c r="BQ49" s="27" t="e">
        <f>VLOOKUP(BP49,Datos!$K$6:$P$10,MATCH('ENUMERACION CASAS RURALES'!$C49,Datos!$K$6:$P$6,0),FALSE)</f>
        <v>#N/A</v>
      </c>
      <c r="BR49" s="27" t="e">
        <f t="shared" si="22"/>
        <v>#N/A</v>
      </c>
      <c r="BS49" s="14"/>
      <c r="BT49" s="14" t="s">
        <v>1901</v>
      </c>
      <c r="BU49" s="27" t="e">
        <f>VLOOKUP(BT49,Datos!$K$6:$P$10,MATCH('ENUMERACION CASAS RURALES'!$C49,Datos!$K$6:$P$6,0),FALSE)</f>
        <v>#N/A</v>
      </c>
      <c r="BV49" s="27" t="e">
        <f t="shared" si="23"/>
        <v>#N/A</v>
      </c>
      <c r="BW49" s="14"/>
      <c r="BX49" s="14" t="s">
        <v>1901</v>
      </c>
      <c r="BY49" s="27" t="e">
        <f>VLOOKUP(BX49,Datos!$K$6:$P$10,MATCH('ENUMERACION CASAS RURALES'!$C49,Datos!$K$6:$P$6,0),FALSE)</f>
        <v>#N/A</v>
      </c>
      <c r="BZ49" s="27" t="e">
        <f t="shared" si="24"/>
        <v>#N/A</v>
      </c>
      <c r="CA49" s="14"/>
      <c r="CB49" s="46">
        <f t="shared" si="25"/>
        <v>0</v>
      </c>
      <c r="CC49" s="32">
        <v>0</v>
      </c>
      <c r="CD49" s="27" t="e">
        <f>IF(((VLOOKUP($CD$19,Datos!$K$6:$P$9,MATCH('ENUMERACION CASAS RURALES'!$C49,Datos!$K$6:$P$6,0),FALSE))*CB49)&lt;10,10,((VLOOKUP($CD$19,Datos!$K$6:$P$9,MATCH('ENUMERACION CASAS RURALES'!$C49,Datos!$K$6:$P$6,0),FALSE))*CB49))</f>
        <v>#N/A</v>
      </c>
      <c r="CE49" s="27" t="str">
        <f t="shared" si="26"/>
        <v/>
      </c>
      <c r="CF49" s="26" t="e">
        <f t="shared" si="27"/>
        <v>#N/A</v>
      </c>
      <c r="CG49" s="49">
        <f t="shared" si="28"/>
        <v>0</v>
      </c>
      <c r="CH49" s="50"/>
      <c r="CI49" s="46">
        <f t="shared" si="29"/>
        <v>0</v>
      </c>
      <c r="CJ49" s="43" t="s">
        <v>1904</v>
      </c>
      <c r="CK49" s="44" t="str">
        <f t="shared" si="30"/>
        <v/>
      </c>
      <c r="CL49" s="43" t="s">
        <v>1904</v>
      </c>
      <c r="CM49" s="44" t="str">
        <f t="shared" si="31"/>
        <v/>
      </c>
      <c r="CN49" s="43" t="s">
        <v>1904</v>
      </c>
      <c r="CO49" s="44" t="str">
        <f t="shared" si="32"/>
        <v/>
      </c>
      <c r="CP49" s="43" t="s">
        <v>1904</v>
      </c>
      <c r="CQ49" s="44" t="str">
        <f t="shared" si="33"/>
        <v/>
      </c>
      <c r="CR49" s="43" t="s">
        <v>1904</v>
      </c>
      <c r="CS49" s="40" t="str">
        <f t="shared" si="34"/>
        <v>Rellene todos los datos</v>
      </c>
      <c r="CT49" s="40"/>
      <c r="CU49" s="6" t="str">
        <f t="shared" si="1"/>
        <v/>
      </c>
    </row>
    <row r="50" spans="1:99" ht="30.75" thickBot="1" x14ac:dyDescent="0.3">
      <c r="A50" s="13"/>
      <c r="B50" s="13" t="s">
        <v>1901</v>
      </c>
      <c r="C50" s="15" t="s">
        <v>1120</v>
      </c>
      <c r="D50" s="9" t="s">
        <v>1118</v>
      </c>
      <c r="E50" s="10" t="str">
        <f t="shared" si="0"/>
        <v>XX</v>
      </c>
      <c r="F50" s="13"/>
      <c r="G50" s="22" t="s">
        <v>1119</v>
      </c>
      <c r="H50" s="24">
        <f>IFERROR(VLOOKUP('ENUMERACION CASAS RURALES'!G50,Datos!$A$1:$B$47,2,FALSE),"")</f>
        <v>0</v>
      </c>
      <c r="I50" s="22"/>
      <c r="J50" s="25" t="str">
        <f>IFERROR(VLOOKUP('ENUMERACION CASAS RURALES'!I50,Datos!$D$2:$F$1070,3,FALSE),"")</f>
        <v/>
      </c>
      <c r="K50" s="13"/>
      <c r="L50" s="14"/>
      <c r="M50" s="14"/>
      <c r="N50" s="14"/>
      <c r="O50" s="14"/>
      <c r="P50" s="26" t="str">
        <f t="shared" si="2"/>
        <v>-</v>
      </c>
      <c r="Q50" s="14"/>
      <c r="R50" s="26" t="str">
        <f t="shared" si="3"/>
        <v>-</v>
      </c>
      <c r="S50" s="14"/>
      <c r="T50" s="26" t="str">
        <f t="shared" si="4"/>
        <v>-</v>
      </c>
      <c r="U50" s="14"/>
      <c r="V50" s="26" t="str">
        <f t="shared" si="5"/>
        <v>-</v>
      </c>
      <c r="W50" s="14"/>
      <c r="X50" s="26" t="str">
        <f t="shared" si="6"/>
        <v>-</v>
      </c>
      <c r="Y50" s="14"/>
      <c r="Z50" s="26" t="str">
        <f t="shared" si="7"/>
        <v>-</v>
      </c>
      <c r="AA50" s="14"/>
      <c r="AB50" s="26" t="str">
        <f t="shared" si="8"/>
        <v>-</v>
      </c>
      <c r="AC50" s="14"/>
      <c r="AD50" s="26" t="str">
        <f t="shared" si="9"/>
        <v>-</v>
      </c>
      <c r="AE50" s="14"/>
      <c r="AF50" s="26" t="str">
        <f t="shared" si="10"/>
        <v>-</v>
      </c>
      <c r="AG50" s="14"/>
      <c r="AH50" s="26" t="str">
        <f t="shared" si="11"/>
        <v>-</v>
      </c>
      <c r="AI50" s="46">
        <f t="shared" si="12"/>
        <v>0</v>
      </c>
      <c r="AJ50" s="27" t="e">
        <f>VLOOKUP($AJ$18,Datos!$K$6:$P$12,MATCH('ENUMERACION CASAS RURALES'!C50,Datos!$K$6:$P$6,0),FALSE)</f>
        <v>#N/A</v>
      </c>
      <c r="AK50" s="27" t="e">
        <f>VLOOKUP($AK$18,Datos!$K$6:$P$12,MATCH('ENUMERACION CASAS RURALES'!C50,Datos!$K$6:$P$6,0),FALSE)</f>
        <v>#N/A</v>
      </c>
      <c r="AL50" s="26" t="e">
        <f t="shared" si="13"/>
        <v>#N/A</v>
      </c>
      <c r="AM50" s="27">
        <f t="shared" si="14"/>
        <v>0</v>
      </c>
      <c r="AN50" s="14" t="s">
        <v>1901</v>
      </c>
      <c r="AO50" s="27" t="e">
        <f>VLOOKUP(AN50,Datos!$K$6:$P$10,MATCH('ENUMERACION CASAS RURALES'!$C50,Datos!$K$6:$P$6,0),FALSE)</f>
        <v>#N/A</v>
      </c>
      <c r="AP50" s="27" t="e">
        <f t="shared" si="15"/>
        <v>#N/A</v>
      </c>
      <c r="AQ50" s="14"/>
      <c r="AR50" s="14" t="s">
        <v>1901</v>
      </c>
      <c r="AS50" s="27" t="e">
        <f>VLOOKUP(AR50,Datos!$K$6:$P$10,MATCH('ENUMERACION CASAS RURALES'!$C50,Datos!$K$6:$P$6,0),FALSE)</f>
        <v>#N/A</v>
      </c>
      <c r="AT50" s="27" t="e">
        <f t="shared" si="16"/>
        <v>#N/A</v>
      </c>
      <c r="AU50" s="14"/>
      <c r="AV50" s="14" t="s">
        <v>1901</v>
      </c>
      <c r="AW50" s="27" t="e">
        <f>VLOOKUP(AV50,Datos!$K$6:$P$10,MATCH('ENUMERACION CASAS RURALES'!$C50,Datos!$K$6:$P$6,0),FALSE)</f>
        <v>#N/A</v>
      </c>
      <c r="AX50" s="27" t="e">
        <f t="shared" si="17"/>
        <v>#N/A</v>
      </c>
      <c r="AY50" s="14"/>
      <c r="AZ50" s="14" t="s">
        <v>1901</v>
      </c>
      <c r="BA50" s="27" t="e">
        <f>VLOOKUP(AZ50,Datos!$K$6:$P$10,MATCH('ENUMERACION CASAS RURALES'!$C50,Datos!$K$6:$P$6,0),FALSE)</f>
        <v>#N/A</v>
      </c>
      <c r="BB50" s="27" t="e">
        <f t="shared" si="18"/>
        <v>#N/A</v>
      </c>
      <c r="BC50" s="14"/>
      <c r="BD50" s="14" t="s">
        <v>1901</v>
      </c>
      <c r="BE50" s="27" t="e">
        <f>VLOOKUP(BD50,Datos!$K$6:$P$10,MATCH('ENUMERACION CASAS RURALES'!$C50,Datos!$K$6:$P$6,0),FALSE)</f>
        <v>#N/A</v>
      </c>
      <c r="BF50" s="27" t="e">
        <f t="shared" si="19"/>
        <v>#N/A</v>
      </c>
      <c r="BG50" s="14"/>
      <c r="BH50" s="14" t="s">
        <v>1901</v>
      </c>
      <c r="BI50" s="27" t="e">
        <f>VLOOKUP(BH50,Datos!$K$6:$P$10,MATCH('ENUMERACION CASAS RURALES'!$C50,Datos!$K$6:$P$6,0),FALSE)</f>
        <v>#N/A</v>
      </c>
      <c r="BJ50" s="27" t="e">
        <f t="shared" si="20"/>
        <v>#N/A</v>
      </c>
      <c r="BK50" s="14"/>
      <c r="BL50" s="14" t="s">
        <v>1901</v>
      </c>
      <c r="BM50" s="27" t="e">
        <f>VLOOKUP(BL50,Datos!$K$6:$P$10,MATCH('ENUMERACION CASAS RURALES'!$C50,Datos!$K$6:$P$6,0),FALSE)</f>
        <v>#N/A</v>
      </c>
      <c r="BN50" s="27" t="e">
        <f t="shared" si="21"/>
        <v>#N/A</v>
      </c>
      <c r="BO50" s="14"/>
      <c r="BP50" s="14" t="s">
        <v>1901</v>
      </c>
      <c r="BQ50" s="27" t="e">
        <f>VLOOKUP(BP50,Datos!$K$6:$P$10,MATCH('ENUMERACION CASAS RURALES'!$C50,Datos!$K$6:$P$6,0),FALSE)</f>
        <v>#N/A</v>
      </c>
      <c r="BR50" s="27" t="e">
        <f t="shared" si="22"/>
        <v>#N/A</v>
      </c>
      <c r="BS50" s="14"/>
      <c r="BT50" s="14" t="s">
        <v>1901</v>
      </c>
      <c r="BU50" s="27" t="e">
        <f>VLOOKUP(BT50,Datos!$K$6:$P$10,MATCH('ENUMERACION CASAS RURALES'!$C50,Datos!$K$6:$P$6,0),FALSE)</f>
        <v>#N/A</v>
      </c>
      <c r="BV50" s="27" t="e">
        <f t="shared" si="23"/>
        <v>#N/A</v>
      </c>
      <c r="BW50" s="14"/>
      <c r="BX50" s="14" t="s">
        <v>1901</v>
      </c>
      <c r="BY50" s="27" t="e">
        <f>VLOOKUP(BX50,Datos!$K$6:$P$10,MATCH('ENUMERACION CASAS RURALES'!$C50,Datos!$K$6:$P$6,0),FALSE)</f>
        <v>#N/A</v>
      </c>
      <c r="BZ50" s="27" t="e">
        <f t="shared" si="24"/>
        <v>#N/A</v>
      </c>
      <c r="CA50" s="14"/>
      <c r="CB50" s="46">
        <f t="shared" si="25"/>
        <v>0</v>
      </c>
      <c r="CC50" s="32">
        <v>0</v>
      </c>
      <c r="CD50" s="27" t="e">
        <f>IF(((VLOOKUP($CD$19,Datos!$K$6:$P$9,MATCH('ENUMERACION CASAS RURALES'!$C50,Datos!$K$6:$P$6,0),FALSE))*CB50)&lt;10,10,((VLOOKUP($CD$19,Datos!$K$6:$P$9,MATCH('ENUMERACION CASAS RURALES'!$C50,Datos!$K$6:$P$6,0),FALSE))*CB50))</f>
        <v>#N/A</v>
      </c>
      <c r="CE50" s="27" t="str">
        <f t="shared" si="26"/>
        <v/>
      </c>
      <c r="CF50" s="26" t="e">
        <f t="shared" si="27"/>
        <v>#N/A</v>
      </c>
      <c r="CG50" s="49">
        <f t="shared" si="28"/>
        <v>0</v>
      </c>
      <c r="CH50" s="50"/>
      <c r="CI50" s="46">
        <f t="shared" si="29"/>
        <v>0</v>
      </c>
      <c r="CJ50" s="43" t="s">
        <v>1904</v>
      </c>
      <c r="CK50" s="44" t="str">
        <f t="shared" si="30"/>
        <v/>
      </c>
      <c r="CL50" s="43" t="s">
        <v>1904</v>
      </c>
      <c r="CM50" s="44" t="str">
        <f t="shared" si="31"/>
        <v/>
      </c>
      <c r="CN50" s="43" t="s">
        <v>1904</v>
      </c>
      <c r="CO50" s="44" t="str">
        <f t="shared" si="32"/>
        <v/>
      </c>
      <c r="CP50" s="43" t="s">
        <v>1904</v>
      </c>
      <c r="CQ50" s="44" t="str">
        <f t="shared" si="33"/>
        <v/>
      </c>
      <c r="CR50" s="43" t="s">
        <v>1904</v>
      </c>
      <c r="CS50" s="40" t="str">
        <f t="shared" si="34"/>
        <v>Rellene todos los datos</v>
      </c>
      <c r="CT50" s="40"/>
      <c r="CU50" s="6" t="str">
        <f t="shared" si="1"/>
        <v/>
      </c>
    </row>
    <row r="51" spans="1:99" ht="30.75" thickBot="1" x14ac:dyDescent="0.3">
      <c r="A51" s="13"/>
      <c r="B51" s="13" t="s">
        <v>1901</v>
      </c>
      <c r="C51" s="15" t="s">
        <v>1120</v>
      </c>
      <c r="D51" s="9" t="s">
        <v>1118</v>
      </c>
      <c r="E51" s="10" t="str">
        <f t="shared" si="0"/>
        <v>XX</v>
      </c>
      <c r="F51" s="13"/>
      <c r="G51" s="22" t="s">
        <v>1119</v>
      </c>
      <c r="H51" s="24">
        <f>IFERROR(VLOOKUP('ENUMERACION CASAS RURALES'!G51,Datos!$A$1:$B$47,2,FALSE),"")</f>
        <v>0</v>
      </c>
      <c r="I51" s="22"/>
      <c r="J51" s="25" t="str">
        <f>IFERROR(VLOOKUP('ENUMERACION CASAS RURALES'!I51,Datos!$D$2:$F$1070,3,FALSE),"")</f>
        <v/>
      </c>
      <c r="K51" s="13"/>
      <c r="L51" s="14"/>
      <c r="M51" s="14"/>
      <c r="N51" s="14"/>
      <c r="O51" s="14"/>
      <c r="P51" s="26" t="str">
        <f t="shared" si="2"/>
        <v>-</v>
      </c>
      <c r="Q51" s="14"/>
      <c r="R51" s="26" t="str">
        <f t="shared" si="3"/>
        <v>-</v>
      </c>
      <c r="S51" s="14"/>
      <c r="T51" s="26" t="str">
        <f t="shared" si="4"/>
        <v>-</v>
      </c>
      <c r="U51" s="14"/>
      <c r="V51" s="26" t="str">
        <f t="shared" si="5"/>
        <v>-</v>
      </c>
      <c r="W51" s="14"/>
      <c r="X51" s="26" t="str">
        <f t="shared" si="6"/>
        <v>-</v>
      </c>
      <c r="Y51" s="14"/>
      <c r="Z51" s="26" t="str">
        <f t="shared" si="7"/>
        <v>-</v>
      </c>
      <c r="AA51" s="14"/>
      <c r="AB51" s="26" t="str">
        <f t="shared" si="8"/>
        <v>-</v>
      </c>
      <c r="AC51" s="14"/>
      <c r="AD51" s="26" t="str">
        <f t="shared" si="9"/>
        <v>-</v>
      </c>
      <c r="AE51" s="14"/>
      <c r="AF51" s="26" t="str">
        <f t="shared" si="10"/>
        <v>-</v>
      </c>
      <c r="AG51" s="14"/>
      <c r="AH51" s="26" t="str">
        <f t="shared" si="11"/>
        <v>-</v>
      </c>
      <c r="AI51" s="46">
        <f t="shared" si="12"/>
        <v>0</v>
      </c>
      <c r="AJ51" s="27" t="e">
        <f>VLOOKUP($AJ$18,Datos!$K$6:$P$12,MATCH('ENUMERACION CASAS RURALES'!C51,Datos!$K$6:$P$6,0),FALSE)</f>
        <v>#N/A</v>
      </c>
      <c r="AK51" s="27" t="e">
        <f>VLOOKUP($AK$18,Datos!$K$6:$P$12,MATCH('ENUMERACION CASAS RURALES'!C51,Datos!$K$6:$P$6,0),FALSE)</f>
        <v>#N/A</v>
      </c>
      <c r="AL51" s="26" t="e">
        <f t="shared" si="13"/>
        <v>#N/A</v>
      </c>
      <c r="AM51" s="27">
        <f t="shared" si="14"/>
        <v>0</v>
      </c>
      <c r="AN51" s="14" t="s">
        <v>1901</v>
      </c>
      <c r="AO51" s="27" t="e">
        <f>VLOOKUP(AN51,Datos!$K$6:$P$10,MATCH('ENUMERACION CASAS RURALES'!$C51,Datos!$K$6:$P$6,0),FALSE)</f>
        <v>#N/A</v>
      </c>
      <c r="AP51" s="27" t="e">
        <f t="shared" si="15"/>
        <v>#N/A</v>
      </c>
      <c r="AQ51" s="14"/>
      <c r="AR51" s="14" t="s">
        <v>1901</v>
      </c>
      <c r="AS51" s="27" t="e">
        <f>VLOOKUP(AR51,Datos!$K$6:$P$10,MATCH('ENUMERACION CASAS RURALES'!$C51,Datos!$K$6:$P$6,0),FALSE)</f>
        <v>#N/A</v>
      </c>
      <c r="AT51" s="27" t="e">
        <f t="shared" si="16"/>
        <v>#N/A</v>
      </c>
      <c r="AU51" s="14"/>
      <c r="AV51" s="14" t="s">
        <v>1901</v>
      </c>
      <c r="AW51" s="27" t="e">
        <f>VLOOKUP(AV51,Datos!$K$6:$P$10,MATCH('ENUMERACION CASAS RURALES'!$C51,Datos!$K$6:$P$6,0),FALSE)</f>
        <v>#N/A</v>
      </c>
      <c r="AX51" s="27" t="e">
        <f t="shared" si="17"/>
        <v>#N/A</v>
      </c>
      <c r="AY51" s="14"/>
      <c r="AZ51" s="14" t="s">
        <v>1901</v>
      </c>
      <c r="BA51" s="27" t="e">
        <f>VLOOKUP(AZ51,Datos!$K$6:$P$10,MATCH('ENUMERACION CASAS RURALES'!$C51,Datos!$K$6:$P$6,0),FALSE)</f>
        <v>#N/A</v>
      </c>
      <c r="BB51" s="27" t="e">
        <f t="shared" si="18"/>
        <v>#N/A</v>
      </c>
      <c r="BC51" s="14"/>
      <c r="BD51" s="14" t="s">
        <v>1901</v>
      </c>
      <c r="BE51" s="27" t="e">
        <f>VLOOKUP(BD51,Datos!$K$6:$P$10,MATCH('ENUMERACION CASAS RURALES'!$C51,Datos!$K$6:$P$6,0),FALSE)</f>
        <v>#N/A</v>
      </c>
      <c r="BF51" s="27" t="e">
        <f t="shared" si="19"/>
        <v>#N/A</v>
      </c>
      <c r="BG51" s="14"/>
      <c r="BH51" s="14" t="s">
        <v>1901</v>
      </c>
      <c r="BI51" s="27" t="e">
        <f>VLOOKUP(BH51,Datos!$K$6:$P$10,MATCH('ENUMERACION CASAS RURALES'!$C51,Datos!$K$6:$P$6,0),FALSE)</f>
        <v>#N/A</v>
      </c>
      <c r="BJ51" s="27" t="e">
        <f t="shared" si="20"/>
        <v>#N/A</v>
      </c>
      <c r="BK51" s="14"/>
      <c r="BL51" s="14" t="s">
        <v>1901</v>
      </c>
      <c r="BM51" s="27" t="e">
        <f>VLOOKUP(BL51,Datos!$K$6:$P$10,MATCH('ENUMERACION CASAS RURALES'!$C51,Datos!$K$6:$P$6,0),FALSE)</f>
        <v>#N/A</v>
      </c>
      <c r="BN51" s="27" t="e">
        <f t="shared" si="21"/>
        <v>#N/A</v>
      </c>
      <c r="BO51" s="14"/>
      <c r="BP51" s="14" t="s">
        <v>1901</v>
      </c>
      <c r="BQ51" s="27" t="e">
        <f>VLOOKUP(BP51,Datos!$K$6:$P$10,MATCH('ENUMERACION CASAS RURALES'!$C51,Datos!$K$6:$P$6,0),FALSE)</f>
        <v>#N/A</v>
      </c>
      <c r="BR51" s="27" t="e">
        <f t="shared" si="22"/>
        <v>#N/A</v>
      </c>
      <c r="BS51" s="14"/>
      <c r="BT51" s="14" t="s">
        <v>1901</v>
      </c>
      <c r="BU51" s="27" t="e">
        <f>VLOOKUP(BT51,Datos!$K$6:$P$10,MATCH('ENUMERACION CASAS RURALES'!$C51,Datos!$K$6:$P$6,0),FALSE)</f>
        <v>#N/A</v>
      </c>
      <c r="BV51" s="27" t="e">
        <f t="shared" si="23"/>
        <v>#N/A</v>
      </c>
      <c r="BW51" s="14"/>
      <c r="BX51" s="14" t="s">
        <v>1901</v>
      </c>
      <c r="BY51" s="27" t="e">
        <f>VLOOKUP(BX51,Datos!$K$6:$P$10,MATCH('ENUMERACION CASAS RURALES'!$C51,Datos!$K$6:$P$6,0),FALSE)</f>
        <v>#N/A</v>
      </c>
      <c r="BZ51" s="27" t="e">
        <f t="shared" si="24"/>
        <v>#N/A</v>
      </c>
      <c r="CA51" s="14"/>
      <c r="CB51" s="46">
        <f t="shared" si="25"/>
        <v>0</v>
      </c>
      <c r="CC51" s="32">
        <v>0</v>
      </c>
      <c r="CD51" s="27" t="e">
        <f>IF(((VLOOKUP($CD$19,Datos!$K$6:$P$9,MATCH('ENUMERACION CASAS RURALES'!$C51,Datos!$K$6:$P$6,0),FALSE))*CB51)&lt;10,10,((VLOOKUP($CD$19,Datos!$K$6:$P$9,MATCH('ENUMERACION CASAS RURALES'!$C51,Datos!$K$6:$P$6,0),FALSE))*CB51))</f>
        <v>#N/A</v>
      </c>
      <c r="CE51" s="27" t="str">
        <f t="shared" si="26"/>
        <v/>
      </c>
      <c r="CF51" s="26" t="e">
        <f t="shared" si="27"/>
        <v>#N/A</v>
      </c>
      <c r="CG51" s="49">
        <f t="shared" si="28"/>
        <v>0</v>
      </c>
      <c r="CH51" s="50"/>
      <c r="CI51" s="46">
        <f t="shared" si="29"/>
        <v>0</v>
      </c>
      <c r="CJ51" s="43" t="s">
        <v>1904</v>
      </c>
      <c r="CK51" s="44" t="str">
        <f t="shared" si="30"/>
        <v/>
      </c>
      <c r="CL51" s="43" t="s">
        <v>1904</v>
      </c>
      <c r="CM51" s="44" t="str">
        <f t="shared" si="31"/>
        <v/>
      </c>
      <c r="CN51" s="43" t="s">
        <v>1904</v>
      </c>
      <c r="CO51" s="44" t="str">
        <f t="shared" si="32"/>
        <v/>
      </c>
      <c r="CP51" s="43" t="s">
        <v>1904</v>
      </c>
      <c r="CQ51" s="44" t="str">
        <f t="shared" si="33"/>
        <v/>
      </c>
      <c r="CR51" s="43" t="s">
        <v>1904</v>
      </c>
      <c r="CS51" s="40" t="str">
        <f t="shared" si="34"/>
        <v>Rellene todos los datos</v>
      </c>
      <c r="CT51" s="40"/>
      <c r="CU51" s="6" t="str">
        <f t="shared" si="1"/>
        <v/>
      </c>
    </row>
    <row r="52" spans="1:99" ht="30.75" thickBot="1" x14ac:dyDescent="0.3">
      <c r="A52" s="13"/>
      <c r="B52" s="13" t="s">
        <v>1901</v>
      </c>
      <c r="C52" s="15" t="s">
        <v>1120</v>
      </c>
      <c r="D52" s="9" t="s">
        <v>1118</v>
      </c>
      <c r="E52" s="10" t="str">
        <f t="shared" ref="E52:E83" si="35">VLOOKUP(D52,VIA_CODIGO,2,FALSE)</f>
        <v>XX</v>
      </c>
      <c r="F52" s="13"/>
      <c r="G52" s="22" t="s">
        <v>1119</v>
      </c>
      <c r="H52" s="24">
        <f>IFERROR(VLOOKUP('ENUMERACION CASAS RURALES'!G52,Datos!$A$1:$B$47,2,FALSE),"")</f>
        <v>0</v>
      </c>
      <c r="I52" s="22"/>
      <c r="J52" s="25" t="str">
        <f>IFERROR(VLOOKUP('ENUMERACION CASAS RURALES'!I52,Datos!$D$2:$F$1070,3,FALSE),"")</f>
        <v/>
      </c>
      <c r="K52" s="13"/>
      <c r="L52" s="14"/>
      <c r="M52" s="14"/>
      <c r="N52" s="14"/>
      <c r="O52" s="14"/>
      <c r="P52" s="26" t="str">
        <f t="shared" si="2"/>
        <v>-</v>
      </c>
      <c r="Q52" s="14"/>
      <c r="R52" s="26" t="str">
        <f t="shared" si="3"/>
        <v>-</v>
      </c>
      <c r="S52" s="14"/>
      <c r="T52" s="26" t="str">
        <f t="shared" si="4"/>
        <v>-</v>
      </c>
      <c r="U52" s="14"/>
      <c r="V52" s="26" t="str">
        <f t="shared" si="5"/>
        <v>-</v>
      </c>
      <c r="W52" s="14"/>
      <c r="X52" s="26" t="str">
        <f t="shared" si="6"/>
        <v>-</v>
      </c>
      <c r="Y52" s="14"/>
      <c r="Z52" s="26" t="str">
        <f t="shared" si="7"/>
        <v>-</v>
      </c>
      <c r="AA52" s="14"/>
      <c r="AB52" s="26" t="str">
        <f t="shared" si="8"/>
        <v>-</v>
      </c>
      <c r="AC52" s="14"/>
      <c r="AD52" s="26" t="str">
        <f t="shared" si="9"/>
        <v>-</v>
      </c>
      <c r="AE52" s="14"/>
      <c r="AF52" s="26" t="str">
        <f t="shared" si="10"/>
        <v>-</v>
      </c>
      <c r="AG52" s="14"/>
      <c r="AH52" s="26" t="str">
        <f t="shared" si="11"/>
        <v>-</v>
      </c>
      <c r="AI52" s="46">
        <f t="shared" si="12"/>
        <v>0</v>
      </c>
      <c r="AJ52" s="27" t="e">
        <f>VLOOKUP($AJ$18,Datos!$K$6:$P$12,MATCH('ENUMERACION CASAS RURALES'!C52,Datos!$K$6:$P$6,0),FALSE)</f>
        <v>#N/A</v>
      </c>
      <c r="AK52" s="27" t="e">
        <f>VLOOKUP($AK$18,Datos!$K$6:$P$12,MATCH('ENUMERACION CASAS RURALES'!C52,Datos!$K$6:$P$6,0),FALSE)</f>
        <v>#N/A</v>
      </c>
      <c r="AL52" s="26" t="e">
        <f t="shared" si="13"/>
        <v>#N/A</v>
      </c>
      <c r="AM52" s="27">
        <f t="shared" si="14"/>
        <v>0</v>
      </c>
      <c r="AN52" s="14" t="s">
        <v>1901</v>
      </c>
      <c r="AO52" s="27" t="e">
        <f>VLOOKUP(AN52,Datos!$K$6:$P$10,MATCH('ENUMERACION CASAS RURALES'!$C52,Datos!$K$6:$P$6,0),FALSE)</f>
        <v>#N/A</v>
      </c>
      <c r="AP52" s="27" t="e">
        <f t="shared" si="15"/>
        <v>#N/A</v>
      </c>
      <c r="AQ52" s="14"/>
      <c r="AR52" s="14" t="s">
        <v>1901</v>
      </c>
      <c r="AS52" s="27" t="e">
        <f>VLOOKUP(AR52,Datos!$K$6:$P$10,MATCH('ENUMERACION CASAS RURALES'!$C52,Datos!$K$6:$P$6,0),FALSE)</f>
        <v>#N/A</v>
      </c>
      <c r="AT52" s="27" t="e">
        <f t="shared" si="16"/>
        <v>#N/A</v>
      </c>
      <c r="AU52" s="14"/>
      <c r="AV52" s="14" t="s">
        <v>1901</v>
      </c>
      <c r="AW52" s="27" t="e">
        <f>VLOOKUP(AV52,Datos!$K$6:$P$10,MATCH('ENUMERACION CASAS RURALES'!$C52,Datos!$K$6:$P$6,0),FALSE)</f>
        <v>#N/A</v>
      </c>
      <c r="AX52" s="27" t="e">
        <f t="shared" si="17"/>
        <v>#N/A</v>
      </c>
      <c r="AY52" s="14"/>
      <c r="AZ52" s="14" t="s">
        <v>1901</v>
      </c>
      <c r="BA52" s="27" t="e">
        <f>VLOOKUP(AZ52,Datos!$K$6:$P$10,MATCH('ENUMERACION CASAS RURALES'!$C52,Datos!$K$6:$P$6,0),FALSE)</f>
        <v>#N/A</v>
      </c>
      <c r="BB52" s="27" t="e">
        <f t="shared" si="18"/>
        <v>#N/A</v>
      </c>
      <c r="BC52" s="14"/>
      <c r="BD52" s="14" t="s">
        <v>1901</v>
      </c>
      <c r="BE52" s="27" t="e">
        <f>VLOOKUP(BD52,Datos!$K$6:$P$10,MATCH('ENUMERACION CASAS RURALES'!$C52,Datos!$K$6:$P$6,0),FALSE)</f>
        <v>#N/A</v>
      </c>
      <c r="BF52" s="27" t="e">
        <f t="shared" si="19"/>
        <v>#N/A</v>
      </c>
      <c r="BG52" s="14"/>
      <c r="BH52" s="14" t="s">
        <v>1901</v>
      </c>
      <c r="BI52" s="27" t="e">
        <f>VLOOKUP(BH52,Datos!$K$6:$P$10,MATCH('ENUMERACION CASAS RURALES'!$C52,Datos!$K$6:$P$6,0),FALSE)</f>
        <v>#N/A</v>
      </c>
      <c r="BJ52" s="27" t="e">
        <f t="shared" si="20"/>
        <v>#N/A</v>
      </c>
      <c r="BK52" s="14"/>
      <c r="BL52" s="14" t="s">
        <v>1901</v>
      </c>
      <c r="BM52" s="27" t="e">
        <f>VLOOKUP(BL52,Datos!$K$6:$P$10,MATCH('ENUMERACION CASAS RURALES'!$C52,Datos!$K$6:$P$6,0),FALSE)</f>
        <v>#N/A</v>
      </c>
      <c r="BN52" s="27" t="e">
        <f t="shared" si="21"/>
        <v>#N/A</v>
      </c>
      <c r="BO52" s="14"/>
      <c r="BP52" s="14" t="s">
        <v>1901</v>
      </c>
      <c r="BQ52" s="27" t="e">
        <f>VLOOKUP(BP52,Datos!$K$6:$P$10,MATCH('ENUMERACION CASAS RURALES'!$C52,Datos!$K$6:$P$6,0),FALSE)</f>
        <v>#N/A</v>
      </c>
      <c r="BR52" s="27" t="e">
        <f t="shared" si="22"/>
        <v>#N/A</v>
      </c>
      <c r="BS52" s="14"/>
      <c r="BT52" s="14" t="s">
        <v>1901</v>
      </c>
      <c r="BU52" s="27" t="e">
        <f>VLOOKUP(BT52,Datos!$K$6:$P$10,MATCH('ENUMERACION CASAS RURALES'!$C52,Datos!$K$6:$P$6,0),FALSE)</f>
        <v>#N/A</v>
      </c>
      <c r="BV52" s="27" t="e">
        <f t="shared" si="23"/>
        <v>#N/A</v>
      </c>
      <c r="BW52" s="14"/>
      <c r="BX52" s="14" t="s">
        <v>1901</v>
      </c>
      <c r="BY52" s="27" t="e">
        <f>VLOOKUP(BX52,Datos!$K$6:$P$10,MATCH('ENUMERACION CASAS RURALES'!$C52,Datos!$K$6:$P$6,0),FALSE)</f>
        <v>#N/A</v>
      </c>
      <c r="BZ52" s="27" t="e">
        <f t="shared" si="24"/>
        <v>#N/A</v>
      </c>
      <c r="CA52" s="14"/>
      <c r="CB52" s="46">
        <f t="shared" si="25"/>
        <v>0</v>
      </c>
      <c r="CC52" s="32">
        <v>0</v>
      </c>
      <c r="CD52" s="27" t="e">
        <f>IF(((VLOOKUP($CD$19,Datos!$K$6:$P$9,MATCH('ENUMERACION CASAS RURALES'!$C52,Datos!$K$6:$P$6,0),FALSE))*CB52)&lt;10,10,((VLOOKUP($CD$19,Datos!$K$6:$P$9,MATCH('ENUMERACION CASAS RURALES'!$C52,Datos!$K$6:$P$6,0),FALSE))*CB52))</f>
        <v>#N/A</v>
      </c>
      <c r="CE52" s="27" t="str">
        <f t="shared" si="26"/>
        <v/>
      </c>
      <c r="CF52" s="26" t="e">
        <f t="shared" si="27"/>
        <v>#N/A</v>
      </c>
      <c r="CG52" s="49">
        <f t="shared" si="28"/>
        <v>0</v>
      </c>
      <c r="CH52" s="50"/>
      <c r="CI52" s="46">
        <f t="shared" si="29"/>
        <v>0</v>
      </c>
      <c r="CJ52" s="43" t="s">
        <v>1904</v>
      </c>
      <c r="CK52" s="44" t="str">
        <f t="shared" si="30"/>
        <v/>
      </c>
      <c r="CL52" s="43" t="s">
        <v>1904</v>
      </c>
      <c r="CM52" s="44" t="str">
        <f t="shared" si="31"/>
        <v/>
      </c>
      <c r="CN52" s="43" t="s">
        <v>1904</v>
      </c>
      <c r="CO52" s="44" t="str">
        <f t="shared" si="32"/>
        <v/>
      </c>
      <c r="CP52" s="43" t="s">
        <v>1904</v>
      </c>
      <c r="CQ52" s="44" t="str">
        <f t="shared" si="33"/>
        <v/>
      </c>
      <c r="CR52" s="43" t="s">
        <v>1904</v>
      </c>
      <c r="CS52" s="40" t="str">
        <f t="shared" si="34"/>
        <v>Rellene todos los datos</v>
      </c>
      <c r="CT52" s="40"/>
      <c r="CU52" s="6" t="str">
        <f t="shared" ref="CU52:CU83" si="36">IF(AND(OR(B52&lt;&gt;"Seleccione Tipo",C52&lt;&gt;"Seleccione Categoría"),CS52="Seleccione Categoría"),"Es obligatorio para su clasificación rellenar TIPO y CATEGORÍA de apartamento","")</f>
        <v/>
      </c>
    </row>
    <row r="53" spans="1:99" ht="30.75" thickBot="1" x14ac:dyDescent="0.3">
      <c r="A53" s="13"/>
      <c r="B53" s="13" t="s">
        <v>1901</v>
      </c>
      <c r="C53" s="15" t="s">
        <v>1120</v>
      </c>
      <c r="D53" s="9" t="s">
        <v>1118</v>
      </c>
      <c r="E53" s="10" t="str">
        <f t="shared" si="35"/>
        <v>XX</v>
      </c>
      <c r="F53" s="13"/>
      <c r="G53" s="22" t="s">
        <v>1119</v>
      </c>
      <c r="H53" s="24">
        <f>IFERROR(VLOOKUP('ENUMERACION CASAS RURALES'!G53,Datos!$A$1:$B$47,2,FALSE),"")</f>
        <v>0</v>
      </c>
      <c r="I53" s="22"/>
      <c r="J53" s="25" t="str">
        <f>IFERROR(VLOOKUP('ENUMERACION CASAS RURALES'!I53,Datos!$D$2:$F$1070,3,FALSE),"")</f>
        <v/>
      </c>
      <c r="K53" s="13"/>
      <c r="L53" s="14"/>
      <c r="M53" s="14"/>
      <c r="N53" s="14"/>
      <c r="O53" s="14"/>
      <c r="P53" s="26" t="str">
        <f t="shared" si="2"/>
        <v>-</v>
      </c>
      <c r="Q53" s="14"/>
      <c r="R53" s="26" t="str">
        <f t="shared" si="3"/>
        <v>-</v>
      </c>
      <c r="S53" s="14"/>
      <c r="T53" s="26" t="str">
        <f t="shared" si="4"/>
        <v>-</v>
      </c>
      <c r="U53" s="14"/>
      <c r="V53" s="26" t="str">
        <f t="shared" si="5"/>
        <v>-</v>
      </c>
      <c r="W53" s="14"/>
      <c r="X53" s="26" t="str">
        <f t="shared" si="6"/>
        <v>-</v>
      </c>
      <c r="Y53" s="14"/>
      <c r="Z53" s="26" t="str">
        <f t="shared" si="7"/>
        <v>-</v>
      </c>
      <c r="AA53" s="14"/>
      <c r="AB53" s="26" t="str">
        <f t="shared" si="8"/>
        <v>-</v>
      </c>
      <c r="AC53" s="14"/>
      <c r="AD53" s="26" t="str">
        <f t="shared" si="9"/>
        <v>-</v>
      </c>
      <c r="AE53" s="14"/>
      <c r="AF53" s="26" t="str">
        <f t="shared" si="10"/>
        <v>-</v>
      </c>
      <c r="AG53" s="14"/>
      <c r="AH53" s="26" t="str">
        <f t="shared" si="11"/>
        <v>-</v>
      </c>
      <c r="AI53" s="46">
        <f t="shared" si="12"/>
        <v>0</v>
      </c>
      <c r="AJ53" s="27" t="e">
        <f>VLOOKUP($AJ$18,Datos!$K$6:$P$12,MATCH('ENUMERACION CASAS RURALES'!C53,Datos!$K$6:$P$6,0),FALSE)</f>
        <v>#N/A</v>
      </c>
      <c r="AK53" s="27" t="e">
        <f>VLOOKUP($AK$18,Datos!$K$6:$P$12,MATCH('ENUMERACION CASAS RURALES'!C53,Datos!$K$6:$P$6,0),FALSE)</f>
        <v>#N/A</v>
      </c>
      <c r="AL53" s="26" t="e">
        <f t="shared" si="13"/>
        <v>#N/A</v>
      </c>
      <c r="AM53" s="27">
        <f t="shared" si="14"/>
        <v>0</v>
      </c>
      <c r="AN53" s="14" t="s">
        <v>1901</v>
      </c>
      <c r="AO53" s="27" t="e">
        <f>VLOOKUP(AN53,Datos!$K$6:$P$10,MATCH('ENUMERACION CASAS RURALES'!$C53,Datos!$K$6:$P$6,0),FALSE)</f>
        <v>#N/A</v>
      </c>
      <c r="AP53" s="27" t="e">
        <f t="shared" si="15"/>
        <v>#N/A</v>
      </c>
      <c r="AQ53" s="14"/>
      <c r="AR53" s="14" t="s">
        <v>1901</v>
      </c>
      <c r="AS53" s="27" t="e">
        <f>VLOOKUP(AR53,Datos!$K$6:$P$10,MATCH('ENUMERACION CASAS RURALES'!$C53,Datos!$K$6:$P$6,0),FALSE)</f>
        <v>#N/A</v>
      </c>
      <c r="AT53" s="27" t="e">
        <f t="shared" si="16"/>
        <v>#N/A</v>
      </c>
      <c r="AU53" s="14"/>
      <c r="AV53" s="14" t="s">
        <v>1901</v>
      </c>
      <c r="AW53" s="27" t="e">
        <f>VLOOKUP(AV53,Datos!$K$6:$P$10,MATCH('ENUMERACION CASAS RURALES'!$C53,Datos!$K$6:$P$6,0),FALSE)</f>
        <v>#N/A</v>
      </c>
      <c r="AX53" s="27" t="e">
        <f t="shared" si="17"/>
        <v>#N/A</v>
      </c>
      <c r="AY53" s="14"/>
      <c r="AZ53" s="14" t="s">
        <v>1901</v>
      </c>
      <c r="BA53" s="27" t="e">
        <f>VLOOKUP(AZ53,Datos!$K$6:$P$10,MATCH('ENUMERACION CASAS RURALES'!$C53,Datos!$K$6:$P$6,0),FALSE)</f>
        <v>#N/A</v>
      </c>
      <c r="BB53" s="27" t="e">
        <f t="shared" si="18"/>
        <v>#N/A</v>
      </c>
      <c r="BC53" s="14"/>
      <c r="BD53" s="14" t="s">
        <v>1901</v>
      </c>
      <c r="BE53" s="27" t="e">
        <f>VLOOKUP(BD53,Datos!$K$6:$P$10,MATCH('ENUMERACION CASAS RURALES'!$C53,Datos!$K$6:$P$6,0),FALSE)</f>
        <v>#N/A</v>
      </c>
      <c r="BF53" s="27" t="e">
        <f t="shared" si="19"/>
        <v>#N/A</v>
      </c>
      <c r="BG53" s="14"/>
      <c r="BH53" s="14" t="s">
        <v>1901</v>
      </c>
      <c r="BI53" s="27" t="e">
        <f>VLOOKUP(BH53,Datos!$K$6:$P$10,MATCH('ENUMERACION CASAS RURALES'!$C53,Datos!$K$6:$P$6,0),FALSE)</f>
        <v>#N/A</v>
      </c>
      <c r="BJ53" s="27" t="e">
        <f t="shared" si="20"/>
        <v>#N/A</v>
      </c>
      <c r="BK53" s="14"/>
      <c r="BL53" s="14" t="s">
        <v>1901</v>
      </c>
      <c r="BM53" s="27" t="e">
        <f>VLOOKUP(BL53,Datos!$K$6:$P$10,MATCH('ENUMERACION CASAS RURALES'!$C53,Datos!$K$6:$P$6,0),FALSE)</f>
        <v>#N/A</v>
      </c>
      <c r="BN53" s="27" t="e">
        <f t="shared" si="21"/>
        <v>#N/A</v>
      </c>
      <c r="BO53" s="14"/>
      <c r="BP53" s="14" t="s">
        <v>1901</v>
      </c>
      <c r="BQ53" s="27" t="e">
        <f>VLOOKUP(BP53,Datos!$K$6:$P$10,MATCH('ENUMERACION CASAS RURALES'!$C53,Datos!$K$6:$P$6,0),FALSE)</f>
        <v>#N/A</v>
      </c>
      <c r="BR53" s="27" t="e">
        <f t="shared" si="22"/>
        <v>#N/A</v>
      </c>
      <c r="BS53" s="14"/>
      <c r="BT53" s="14" t="s">
        <v>1901</v>
      </c>
      <c r="BU53" s="27" t="e">
        <f>VLOOKUP(BT53,Datos!$K$6:$P$10,MATCH('ENUMERACION CASAS RURALES'!$C53,Datos!$K$6:$P$6,0),FALSE)</f>
        <v>#N/A</v>
      </c>
      <c r="BV53" s="27" t="e">
        <f t="shared" si="23"/>
        <v>#N/A</v>
      </c>
      <c r="BW53" s="14"/>
      <c r="BX53" s="14" t="s">
        <v>1901</v>
      </c>
      <c r="BY53" s="27" t="e">
        <f>VLOOKUP(BX53,Datos!$K$6:$P$10,MATCH('ENUMERACION CASAS RURALES'!$C53,Datos!$K$6:$P$6,0),FALSE)</f>
        <v>#N/A</v>
      </c>
      <c r="BZ53" s="27" t="e">
        <f t="shared" si="24"/>
        <v>#N/A</v>
      </c>
      <c r="CA53" s="14"/>
      <c r="CB53" s="46">
        <f t="shared" si="25"/>
        <v>0</v>
      </c>
      <c r="CC53" s="32">
        <v>0</v>
      </c>
      <c r="CD53" s="27" t="e">
        <f>IF(((VLOOKUP($CD$19,Datos!$K$6:$P$9,MATCH('ENUMERACION CASAS RURALES'!$C53,Datos!$K$6:$P$6,0),FALSE))*CB53)&lt;10,10,((VLOOKUP($CD$19,Datos!$K$6:$P$9,MATCH('ENUMERACION CASAS RURALES'!$C53,Datos!$K$6:$P$6,0),FALSE))*CB53))</f>
        <v>#N/A</v>
      </c>
      <c r="CE53" s="27" t="str">
        <f t="shared" si="26"/>
        <v/>
      </c>
      <c r="CF53" s="26" t="e">
        <f t="shared" si="27"/>
        <v>#N/A</v>
      </c>
      <c r="CG53" s="49">
        <f t="shared" si="28"/>
        <v>0</v>
      </c>
      <c r="CH53" s="50"/>
      <c r="CI53" s="46">
        <f t="shared" si="29"/>
        <v>0</v>
      </c>
      <c r="CJ53" s="43" t="s">
        <v>1904</v>
      </c>
      <c r="CK53" s="44" t="str">
        <f t="shared" si="30"/>
        <v/>
      </c>
      <c r="CL53" s="43" t="s">
        <v>1904</v>
      </c>
      <c r="CM53" s="44" t="str">
        <f t="shared" si="31"/>
        <v/>
      </c>
      <c r="CN53" s="43" t="s">
        <v>1904</v>
      </c>
      <c r="CO53" s="44" t="str">
        <f t="shared" si="32"/>
        <v/>
      </c>
      <c r="CP53" s="43" t="s">
        <v>1904</v>
      </c>
      <c r="CQ53" s="44" t="str">
        <f t="shared" si="33"/>
        <v/>
      </c>
      <c r="CR53" s="43" t="s">
        <v>1904</v>
      </c>
      <c r="CS53" s="40" t="str">
        <f t="shared" si="34"/>
        <v>Rellene todos los datos</v>
      </c>
      <c r="CT53" s="40"/>
      <c r="CU53" s="6" t="str">
        <f t="shared" si="36"/>
        <v/>
      </c>
    </row>
    <row r="54" spans="1:99" ht="30.75" thickBot="1" x14ac:dyDescent="0.3">
      <c r="A54" s="13"/>
      <c r="B54" s="13" t="s">
        <v>1901</v>
      </c>
      <c r="C54" s="15" t="s">
        <v>1120</v>
      </c>
      <c r="D54" s="9" t="s">
        <v>1118</v>
      </c>
      <c r="E54" s="10" t="str">
        <f t="shared" si="35"/>
        <v>XX</v>
      </c>
      <c r="F54" s="13"/>
      <c r="G54" s="22" t="s">
        <v>1119</v>
      </c>
      <c r="H54" s="24">
        <f>IFERROR(VLOOKUP('ENUMERACION CASAS RURALES'!G54,Datos!$A$1:$B$47,2,FALSE),"")</f>
        <v>0</v>
      </c>
      <c r="I54" s="22"/>
      <c r="J54" s="25" t="str">
        <f>IFERROR(VLOOKUP('ENUMERACION CASAS RURALES'!I54,Datos!$D$2:$F$1070,3,FALSE),"")</f>
        <v/>
      </c>
      <c r="K54" s="13"/>
      <c r="L54" s="14"/>
      <c r="M54" s="14"/>
      <c r="N54" s="14"/>
      <c r="O54" s="14"/>
      <c r="P54" s="26" t="str">
        <f t="shared" si="2"/>
        <v>-</v>
      </c>
      <c r="Q54" s="14"/>
      <c r="R54" s="26" t="str">
        <f t="shared" si="3"/>
        <v>-</v>
      </c>
      <c r="S54" s="14"/>
      <c r="T54" s="26" t="str">
        <f t="shared" si="4"/>
        <v>-</v>
      </c>
      <c r="U54" s="14"/>
      <c r="V54" s="26" t="str">
        <f t="shared" si="5"/>
        <v>-</v>
      </c>
      <c r="W54" s="14"/>
      <c r="X54" s="26" t="str">
        <f t="shared" si="6"/>
        <v>-</v>
      </c>
      <c r="Y54" s="14"/>
      <c r="Z54" s="26" t="str">
        <f t="shared" si="7"/>
        <v>-</v>
      </c>
      <c r="AA54" s="14"/>
      <c r="AB54" s="26" t="str">
        <f t="shared" si="8"/>
        <v>-</v>
      </c>
      <c r="AC54" s="14"/>
      <c r="AD54" s="26" t="str">
        <f t="shared" si="9"/>
        <v>-</v>
      </c>
      <c r="AE54" s="14"/>
      <c r="AF54" s="26" t="str">
        <f t="shared" si="10"/>
        <v>-</v>
      </c>
      <c r="AG54" s="14"/>
      <c r="AH54" s="26" t="str">
        <f t="shared" si="11"/>
        <v>-</v>
      </c>
      <c r="AI54" s="46">
        <f t="shared" si="12"/>
        <v>0</v>
      </c>
      <c r="AJ54" s="27" t="e">
        <f>VLOOKUP($AJ$18,Datos!$K$6:$P$12,MATCH('ENUMERACION CASAS RURALES'!C54,Datos!$K$6:$P$6,0),FALSE)</f>
        <v>#N/A</v>
      </c>
      <c r="AK54" s="27" t="e">
        <f>VLOOKUP($AK$18,Datos!$K$6:$P$12,MATCH('ENUMERACION CASAS RURALES'!C54,Datos!$K$6:$P$6,0),FALSE)</f>
        <v>#N/A</v>
      </c>
      <c r="AL54" s="26" t="e">
        <f t="shared" si="13"/>
        <v>#N/A</v>
      </c>
      <c r="AM54" s="27">
        <f t="shared" si="14"/>
        <v>0</v>
      </c>
      <c r="AN54" s="14" t="s">
        <v>1901</v>
      </c>
      <c r="AO54" s="27" t="e">
        <f>VLOOKUP(AN54,Datos!$K$6:$P$10,MATCH('ENUMERACION CASAS RURALES'!$C54,Datos!$K$6:$P$6,0),FALSE)</f>
        <v>#N/A</v>
      </c>
      <c r="AP54" s="27" t="e">
        <f t="shared" si="15"/>
        <v>#N/A</v>
      </c>
      <c r="AQ54" s="14"/>
      <c r="AR54" s="14" t="s">
        <v>1901</v>
      </c>
      <c r="AS54" s="27" t="e">
        <f>VLOOKUP(AR54,Datos!$K$6:$P$10,MATCH('ENUMERACION CASAS RURALES'!$C54,Datos!$K$6:$P$6,0),FALSE)</f>
        <v>#N/A</v>
      </c>
      <c r="AT54" s="27" t="e">
        <f t="shared" si="16"/>
        <v>#N/A</v>
      </c>
      <c r="AU54" s="14"/>
      <c r="AV54" s="14" t="s">
        <v>1901</v>
      </c>
      <c r="AW54" s="27" t="e">
        <f>VLOOKUP(AV54,Datos!$K$6:$P$10,MATCH('ENUMERACION CASAS RURALES'!$C54,Datos!$K$6:$P$6,0),FALSE)</f>
        <v>#N/A</v>
      </c>
      <c r="AX54" s="27" t="e">
        <f t="shared" si="17"/>
        <v>#N/A</v>
      </c>
      <c r="AY54" s="14"/>
      <c r="AZ54" s="14" t="s">
        <v>1901</v>
      </c>
      <c r="BA54" s="27" t="e">
        <f>VLOOKUP(AZ54,Datos!$K$6:$P$10,MATCH('ENUMERACION CASAS RURALES'!$C54,Datos!$K$6:$P$6,0),FALSE)</f>
        <v>#N/A</v>
      </c>
      <c r="BB54" s="27" t="e">
        <f t="shared" si="18"/>
        <v>#N/A</v>
      </c>
      <c r="BC54" s="14"/>
      <c r="BD54" s="14" t="s">
        <v>1901</v>
      </c>
      <c r="BE54" s="27" t="e">
        <f>VLOOKUP(BD54,Datos!$K$6:$P$10,MATCH('ENUMERACION CASAS RURALES'!$C54,Datos!$K$6:$P$6,0),FALSE)</f>
        <v>#N/A</v>
      </c>
      <c r="BF54" s="27" t="e">
        <f t="shared" si="19"/>
        <v>#N/A</v>
      </c>
      <c r="BG54" s="14"/>
      <c r="BH54" s="14" t="s">
        <v>1901</v>
      </c>
      <c r="BI54" s="27" t="e">
        <f>VLOOKUP(BH54,Datos!$K$6:$P$10,MATCH('ENUMERACION CASAS RURALES'!$C54,Datos!$K$6:$P$6,0),FALSE)</f>
        <v>#N/A</v>
      </c>
      <c r="BJ54" s="27" t="e">
        <f t="shared" si="20"/>
        <v>#N/A</v>
      </c>
      <c r="BK54" s="14"/>
      <c r="BL54" s="14" t="s">
        <v>1901</v>
      </c>
      <c r="BM54" s="27" t="e">
        <f>VLOOKUP(BL54,Datos!$K$6:$P$10,MATCH('ENUMERACION CASAS RURALES'!$C54,Datos!$K$6:$P$6,0),FALSE)</f>
        <v>#N/A</v>
      </c>
      <c r="BN54" s="27" t="e">
        <f t="shared" si="21"/>
        <v>#N/A</v>
      </c>
      <c r="BO54" s="14"/>
      <c r="BP54" s="14" t="s">
        <v>1901</v>
      </c>
      <c r="BQ54" s="27" t="e">
        <f>VLOOKUP(BP54,Datos!$K$6:$P$10,MATCH('ENUMERACION CASAS RURALES'!$C54,Datos!$K$6:$P$6,0),FALSE)</f>
        <v>#N/A</v>
      </c>
      <c r="BR54" s="27" t="e">
        <f t="shared" si="22"/>
        <v>#N/A</v>
      </c>
      <c r="BS54" s="14"/>
      <c r="BT54" s="14" t="s">
        <v>1901</v>
      </c>
      <c r="BU54" s="27" t="e">
        <f>VLOOKUP(BT54,Datos!$K$6:$P$10,MATCH('ENUMERACION CASAS RURALES'!$C54,Datos!$K$6:$P$6,0),FALSE)</f>
        <v>#N/A</v>
      </c>
      <c r="BV54" s="27" t="e">
        <f t="shared" si="23"/>
        <v>#N/A</v>
      </c>
      <c r="BW54" s="14"/>
      <c r="BX54" s="14" t="s">
        <v>1901</v>
      </c>
      <c r="BY54" s="27" t="e">
        <f>VLOOKUP(BX54,Datos!$K$6:$P$10,MATCH('ENUMERACION CASAS RURALES'!$C54,Datos!$K$6:$P$6,0),FALSE)</f>
        <v>#N/A</v>
      </c>
      <c r="BZ54" s="27" t="e">
        <f t="shared" si="24"/>
        <v>#N/A</v>
      </c>
      <c r="CA54" s="14"/>
      <c r="CB54" s="46">
        <f t="shared" si="25"/>
        <v>0</v>
      </c>
      <c r="CC54" s="32">
        <v>0</v>
      </c>
      <c r="CD54" s="27" t="e">
        <f>IF(((VLOOKUP($CD$19,Datos!$K$6:$P$9,MATCH('ENUMERACION CASAS RURALES'!$C54,Datos!$K$6:$P$6,0),FALSE))*CB54)&lt;10,10,((VLOOKUP($CD$19,Datos!$K$6:$P$9,MATCH('ENUMERACION CASAS RURALES'!$C54,Datos!$K$6:$P$6,0),FALSE))*CB54))</f>
        <v>#N/A</v>
      </c>
      <c r="CE54" s="27" t="str">
        <f t="shared" si="26"/>
        <v/>
      </c>
      <c r="CF54" s="26" t="e">
        <f t="shared" si="27"/>
        <v>#N/A</v>
      </c>
      <c r="CG54" s="49">
        <f t="shared" si="28"/>
        <v>0</v>
      </c>
      <c r="CH54" s="50"/>
      <c r="CI54" s="46">
        <f t="shared" si="29"/>
        <v>0</v>
      </c>
      <c r="CJ54" s="43" t="s">
        <v>1904</v>
      </c>
      <c r="CK54" s="44" t="str">
        <f t="shared" si="30"/>
        <v/>
      </c>
      <c r="CL54" s="43" t="s">
        <v>1904</v>
      </c>
      <c r="CM54" s="44" t="str">
        <f t="shared" si="31"/>
        <v/>
      </c>
      <c r="CN54" s="43" t="s">
        <v>1904</v>
      </c>
      <c r="CO54" s="44" t="str">
        <f t="shared" si="32"/>
        <v/>
      </c>
      <c r="CP54" s="43" t="s">
        <v>1904</v>
      </c>
      <c r="CQ54" s="44" t="str">
        <f t="shared" si="33"/>
        <v/>
      </c>
      <c r="CR54" s="43" t="s">
        <v>1904</v>
      </c>
      <c r="CS54" s="40" t="str">
        <f t="shared" si="34"/>
        <v>Rellene todos los datos</v>
      </c>
      <c r="CT54" s="40"/>
      <c r="CU54" s="6" t="str">
        <f t="shared" si="36"/>
        <v/>
      </c>
    </row>
    <row r="55" spans="1:99" ht="30.75" thickBot="1" x14ac:dyDescent="0.3">
      <c r="A55" s="13"/>
      <c r="B55" s="13" t="s">
        <v>1901</v>
      </c>
      <c r="C55" s="15" t="s">
        <v>1120</v>
      </c>
      <c r="D55" s="9" t="s">
        <v>1118</v>
      </c>
      <c r="E55" s="10" t="str">
        <f t="shared" si="35"/>
        <v>XX</v>
      </c>
      <c r="F55" s="13"/>
      <c r="G55" s="22" t="s">
        <v>1119</v>
      </c>
      <c r="H55" s="24">
        <f>IFERROR(VLOOKUP('ENUMERACION CASAS RURALES'!G55,Datos!$A$1:$B$47,2,FALSE),"")</f>
        <v>0</v>
      </c>
      <c r="I55" s="22"/>
      <c r="J55" s="25" t="str">
        <f>IFERROR(VLOOKUP('ENUMERACION CASAS RURALES'!I55,Datos!$D$2:$F$1070,3,FALSE),"")</f>
        <v/>
      </c>
      <c r="K55" s="13"/>
      <c r="L55" s="14"/>
      <c r="M55" s="14"/>
      <c r="N55" s="14"/>
      <c r="O55" s="14"/>
      <c r="P55" s="26" t="str">
        <f t="shared" si="2"/>
        <v>-</v>
      </c>
      <c r="Q55" s="14"/>
      <c r="R55" s="26" t="str">
        <f t="shared" si="3"/>
        <v>-</v>
      </c>
      <c r="S55" s="14"/>
      <c r="T55" s="26" t="str">
        <f t="shared" si="4"/>
        <v>-</v>
      </c>
      <c r="U55" s="14"/>
      <c r="V55" s="26" t="str">
        <f t="shared" si="5"/>
        <v>-</v>
      </c>
      <c r="W55" s="14"/>
      <c r="X55" s="26" t="str">
        <f t="shared" si="6"/>
        <v>-</v>
      </c>
      <c r="Y55" s="14"/>
      <c r="Z55" s="26" t="str">
        <f t="shared" si="7"/>
        <v>-</v>
      </c>
      <c r="AA55" s="14"/>
      <c r="AB55" s="26" t="str">
        <f t="shared" si="8"/>
        <v>-</v>
      </c>
      <c r="AC55" s="14"/>
      <c r="AD55" s="26" t="str">
        <f t="shared" si="9"/>
        <v>-</v>
      </c>
      <c r="AE55" s="14"/>
      <c r="AF55" s="26" t="str">
        <f t="shared" si="10"/>
        <v>-</v>
      </c>
      <c r="AG55" s="14"/>
      <c r="AH55" s="26" t="str">
        <f t="shared" si="11"/>
        <v>-</v>
      </c>
      <c r="AI55" s="46">
        <f t="shared" si="12"/>
        <v>0</v>
      </c>
      <c r="AJ55" s="27" t="e">
        <f>VLOOKUP($AJ$18,Datos!$K$6:$P$12,MATCH('ENUMERACION CASAS RURALES'!C55,Datos!$K$6:$P$6,0),FALSE)</f>
        <v>#N/A</v>
      </c>
      <c r="AK55" s="27" t="e">
        <f>VLOOKUP($AK$18,Datos!$K$6:$P$12,MATCH('ENUMERACION CASAS RURALES'!C55,Datos!$K$6:$P$6,0),FALSE)</f>
        <v>#N/A</v>
      </c>
      <c r="AL55" s="26" t="e">
        <f t="shared" si="13"/>
        <v>#N/A</v>
      </c>
      <c r="AM55" s="27">
        <f t="shared" si="14"/>
        <v>0</v>
      </c>
      <c r="AN55" s="14" t="s">
        <v>1901</v>
      </c>
      <c r="AO55" s="27" t="e">
        <f>VLOOKUP(AN55,Datos!$K$6:$P$10,MATCH('ENUMERACION CASAS RURALES'!$C55,Datos!$K$6:$P$6,0),FALSE)</f>
        <v>#N/A</v>
      </c>
      <c r="AP55" s="27" t="e">
        <f t="shared" si="15"/>
        <v>#N/A</v>
      </c>
      <c r="AQ55" s="14"/>
      <c r="AR55" s="14" t="s">
        <v>1901</v>
      </c>
      <c r="AS55" s="27" t="e">
        <f>VLOOKUP(AR55,Datos!$K$6:$P$10,MATCH('ENUMERACION CASAS RURALES'!$C55,Datos!$K$6:$P$6,0),FALSE)</f>
        <v>#N/A</v>
      </c>
      <c r="AT55" s="27" t="e">
        <f t="shared" si="16"/>
        <v>#N/A</v>
      </c>
      <c r="AU55" s="14"/>
      <c r="AV55" s="14" t="s">
        <v>1901</v>
      </c>
      <c r="AW55" s="27" t="e">
        <f>VLOOKUP(AV55,Datos!$K$6:$P$10,MATCH('ENUMERACION CASAS RURALES'!$C55,Datos!$K$6:$P$6,0),FALSE)</f>
        <v>#N/A</v>
      </c>
      <c r="AX55" s="27" t="e">
        <f t="shared" si="17"/>
        <v>#N/A</v>
      </c>
      <c r="AY55" s="14"/>
      <c r="AZ55" s="14" t="s">
        <v>1901</v>
      </c>
      <c r="BA55" s="27" t="e">
        <f>VLOOKUP(AZ55,Datos!$K$6:$P$10,MATCH('ENUMERACION CASAS RURALES'!$C55,Datos!$K$6:$P$6,0),FALSE)</f>
        <v>#N/A</v>
      </c>
      <c r="BB55" s="27" t="e">
        <f t="shared" si="18"/>
        <v>#N/A</v>
      </c>
      <c r="BC55" s="14"/>
      <c r="BD55" s="14" t="s">
        <v>1901</v>
      </c>
      <c r="BE55" s="27" t="e">
        <f>VLOOKUP(BD55,Datos!$K$6:$P$10,MATCH('ENUMERACION CASAS RURALES'!$C55,Datos!$K$6:$P$6,0),FALSE)</f>
        <v>#N/A</v>
      </c>
      <c r="BF55" s="27" t="e">
        <f t="shared" si="19"/>
        <v>#N/A</v>
      </c>
      <c r="BG55" s="14"/>
      <c r="BH55" s="14" t="s">
        <v>1901</v>
      </c>
      <c r="BI55" s="27" t="e">
        <f>VLOOKUP(BH55,Datos!$K$6:$P$10,MATCH('ENUMERACION CASAS RURALES'!$C55,Datos!$K$6:$P$6,0),FALSE)</f>
        <v>#N/A</v>
      </c>
      <c r="BJ55" s="27" t="e">
        <f t="shared" si="20"/>
        <v>#N/A</v>
      </c>
      <c r="BK55" s="14"/>
      <c r="BL55" s="14" t="s">
        <v>1901</v>
      </c>
      <c r="BM55" s="27" t="e">
        <f>VLOOKUP(BL55,Datos!$K$6:$P$10,MATCH('ENUMERACION CASAS RURALES'!$C55,Datos!$K$6:$P$6,0),FALSE)</f>
        <v>#N/A</v>
      </c>
      <c r="BN55" s="27" t="e">
        <f t="shared" si="21"/>
        <v>#N/A</v>
      </c>
      <c r="BO55" s="14"/>
      <c r="BP55" s="14" t="s">
        <v>1901</v>
      </c>
      <c r="BQ55" s="27" t="e">
        <f>VLOOKUP(BP55,Datos!$K$6:$P$10,MATCH('ENUMERACION CASAS RURALES'!$C55,Datos!$K$6:$P$6,0),FALSE)</f>
        <v>#N/A</v>
      </c>
      <c r="BR55" s="27" t="e">
        <f t="shared" si="22"/>
        <v>#N/A</v>
      </c>
      <c r="BS55" s="14"/>
      <c r="BT55" s="14" t="s">
        <v>1901</v>
      </c>
      <c r="BU55" s="27" t="e">
        <f>VLOOKUP(BT55,Datos!$K$6:$P$10,MATCH('ENUMERACION CASAS RURALES'!$C55,Datos!$K$6:$P$6,0),FALSE)</f>
        <v>#N/A</v>
      </c>
      <c r="BV55" s="27" t="e">
        <f t="shared" si="23"/>
        <v>#N/A</v>
      </c>
      <c r="BW55" s="14"/>
      <c r="BX55" s="14" t="s">
        <v>1901</v>
      </c>
      <c r="BY55" s="27" t="e">
        <f>VLOOKUP(BX55,Datos!$K$6:$P$10,MATCH('ENUMERACION CASAS RURALES'!$C55,Datos!$K$6:$P$6,0),FALSE)</f>
        <v>#N/A</v>
      </c>
      <c r="BZ55" s="27" t="e">
        <f t="shared" si="24"/>
        <v>#N/A</v>
      </c>
      <c r="CA55" s="14"/>
      <c r="CB55" s="46">
        <f t="shared" si="25"/>
        <v>0</v>
      </c>
      <c r="CC55" s="32">
        <v>0</v>
      </c>
      <c r="CD55" s="27" t="e">
        <f>IF(((VLOOKUP($CD$19,Datos!$K$6:$P$9,MATCH('ENUMERACION CASAS RURALES'!$C55,Datos!$K$6:$P$6,0),FALSE))*CB55)&lt;10,10,((VLOOKUP($CD$19,Datos!$K$6:$P$9,MATCH('ENUMERACION CASAS RURALES'!$C55,Datos!$K$6:$P$6,0),FALSE))*CB55))</f>
        <v>#N/A</v>
      </c>
      <c r="CE55" s="27" t="str">
        <f t="shared" si="26"/>
        <v/>
      </c>
      <c r="CF55" s="26" t="e">
        <f t="shared" si="27"/>
        <v>#N/A</v>
      </c>
      <c r="CG55" s="49">
        <f t="shared" si="28"/>
        <v>0</v>
      </c>
      <c r="CH55" s="50"/>
      <c r="CI55" s="46">
        <f t="shared" si="29"/>
        <v>0</v>
      </c>
      <c r="CJ55" s="43" t="s">
        <v>1904</v>
      </c>
      <c r="CK55" s="44" t="str">
        <f t="shared" si="30"/>
        <v/>
      </c>
      <c r="CL55" s="43" t="s">
        <v>1904</v>
      </c>
      <c r="CM55" s="44" t="str">
        <f t="shared" si="31"/>
        <v/>
      </c>
      <c r="CN55" s="43" t="s">
        <v>1904</v>
      </c>
      <c r="CO55" s="44" t="str">
        <f t="shared" si="32"/>
        <v/>
      </c>
      <c r="CP55" s="43" t="s">
        <v>1904</v>
      </c>
      <c r="CQ55" s="44" t="str">
        <f t="shared" si="33"/>
        <v/>
      </c>
      <c r="CR55" s="43" t="s">
        <v>1904</v>
      </c>
      <c r="CS55" s="40" t="str">
        <f t="shared" si="34"/>
        <v>Rellene todos los datos</v>
      </c>
      <c r="CT55" s="40"/>
      <c r="CU55" s="6" t="str">
        <f t="shared" si="36"/>
        <v/>
      </c>
    </row>
    <row r="56" spans="1:99" ht="30.75" thickBot="1" x14ac:dyDescent="0.3">
      <c r="A56" s="13"/>
      <c r="B56" s="13" t="s">
        <v>1901</v>
      </c>
      <c r="C56" s="15" t="s">
        <v>1120</v>
      </c>
      <c r="D56" s="9" t="s">
        <v>1118</v>
      </c>
      <c r="E56" s="10" t="str">
        <f t="shared" si="35"/>
        <v>XX</v>
      </c>
      <c r="F56" s="13"/>
      <c r="G56" s="22" t="s">
        <v>1119</v>
      </c>
      <c r="H56" s="24">
        <f>IFERROR(VLOOKUP('ENUMERACION CASAS RURALES'!G56,Datos!$A$1:$B$47,2,FALSE),"")</f>
        <v>0</v>
      </c>
      <c r="I56" s="22"/>
      <c r="J56" s="25" t="str">
        <f>IFERROR(VLOOKUP('ENUMERACION CASAS RURALES'!I56,Datos!$D$2:$F$1070,3,FALSE),"")</f>
        <v/>
      </c>
      <c r="K56" s="13"/>
      <c r="L56" s="14"/>
      <c r="M56" s="14"/>
      <c r="N56" s="14"/>
      <c r="O56" s="14"/>
      <c r="P56" s="26" t="str">
        <f t="shared" si="2"/>
        <v>-</v>
      </c>
      <c r="Q56" s="14"/>
      <c r="R56" s="26" t="str">
        <f t="shared" si="3"/>
        <v>-</v>
      </c>
      <c r="S56" s="14"/>
      <c r="T56" s="26" t="str">
        <f t="shared" si="4"/>
        <v>-</v>
      </c>
      <c r="U56" s="14"/>
      <c r="V56" s="26" t="str">
        <f t="shared" si="5"/>
        <v>-</v>
      </c>
      <c r="W56" s="14"/>
      <c r="X56" s="26" t="str">
        <f t="shared" si="6"/>
        <v>-</v>
      </c>
      <c r="Y56" s="14"/>
      <c r="Z56" s="26" t="str">
        <f t="shared" si="7"/>
        <v>-</v>
      </c>
      <c r="AA56" s="14"/>
      <c r="AB56" s="26" t="str">
        <f t="shared" si="8"/>
        <v>-</v>
      </c>
      <c r="AC56" s="14"/>
      <c r="AD56" s="26" t="str">
        <f t="shared" si="9"/>
        <v>-</v>
      </c>
      <c r="AE56" s="14"/>
      <c r="AF56" s="26" t="str">
        <f t="shared" si="10"/>
        <v>-</v>
      </c>
      <c r="AG56" s="14"/>
      <c r="AH56" s="26" t="str">
        <f t="shared" si="11"/>
        <v>-</v>
      </c>
      <c r="AI56" s="46">
        <f t="shared" si="12"/>
        <v>0</v>
      </c>
      <c r="AJ56" s="27" t="e">
        <f>VLOOKUP($AJ$18,Datos!$K$6:$P$12,MATCH('ENUMERACION CASAS RURALES'!C56,Datos!$K$6:$P$6,0),FALSE)</f>
        <v>#N/A</v>
      </c>
      <c r="AK56" s="27" t="e">
        <f>VLOOKUP($AK$18,Datos!$K$6:$P$12,MATCH('ENUMERACION CASAS RURALES'!C56,Datos!$K$6:$P$6,0),FALSE)</f>
        <v>#N/A</v>
      </c>
      <c r="AL56" s="26" t="e">
        <f t="shared" si="13"/>
        <v>#N/A</v>
      </c>
      <c r="AM56" s="27">
        <f t="shared" si="14"/>
        <v>0</v>
      </c>
      <c r="AN56" s="14" t="s">
        <v>1901</v>
      </c>
      <c r="AO56" s="27" t="e">
        <f>VLOOKUP(AN56,Datos!$K$6:$P$10,MATCH('ENUMERACION CASAS RURALES'!$C56,Datos!$K$6:$P$6,0),FALSE)</f>
        <v>#N/A</v>
      </c>
      <c r="AP56" s="27" t="e">
        <f t="shared" si="15"/>
        <v>#N/A</v>
      </c>
      <c r="AQ56" s="14"/>
      <c r="AR56" s="14" t="s">
        <v>1901</v>
      </c>
      <c r="AS56" s="27" t="e">
        <f>VLOOKUP(AR56,Datos!$K$6:$P$10,MATCH('ENUMERACION CASAS RURALES'!$C56,Datos!$K$6:$P$6,0),FALSE)</f>
        <v>#N/A</v>
      </c>
      <c r="AT56" s="27" t="e">
        <f t="shared" si="16"/>
        <v>#N/A</v>
      </c>
      <c r="AU56" s="14"/>
      <c r="AV56" s="14" t="s">
        <v>1901</v>
      </c>
      <c r="AW56" s="27" t="e">
        <f>VLOOKUP(AV56,Datos!$K$6:$P$10,MATCH('ENUMERACION CASAS RURALES'!$C56,Datos!$K$6:$P$6,0),FALSE)</f>
        <v>#N/A</v>
      </c>
      <c r="AX56" s="27" t="e">
        <f t="shared" si="17"/>
        <v>#N/A</v>
      </c>
      <c r="AY56" s="14"/>
      <c r="AZ56" s="14" t="s">
        <v>1901</v>
      </c>
      <c r="BA56" s="27" t="e">
        <f>VLOOKUP(AZ56,Datos!$K$6:$P$10,MATCH('ENUMERACION CASAS RURALES'!$C56,Datos!$K$6:$P$6,0),FALSE)</f>
        <v>#N/A</v>
      </c>
      <c r="BB56" s="27" t="e">
        <f t="shared" si="18"/>
        <v>#N/A</v>
      </c>
      <c r="BC56" s="14"/>
      <c r="BD56" s="14" t="s">
        <v>1901</v>
      </c>
      <c r="BE56" s="27" t="e">
        <f>VLOOKUP(BD56,Datos!$K$6:$P$10,MATCH('ENUMERACION CASAS RURALES'!$C56,Datos!$K$6:$P$6,0),FALSE)</f>
        <v>#N/A</v>
      </c>
      <c r="BF56" s="27" t="e">
        <f t="shared" si="19"/>
        <v>#N/A</v>
      </c>
      <c r="BG56" s="14"/>
      <c r="BH56" s="14" t="s">
        <v>1901</v>
      </c>
      <c r="BI56" s="27" t="e">
        <f>VLOOKUP(BH56,Datos!$K$6:$P$10,MATCH('ENUMERACION CASAS RURALES'!$C56,Datos!$K$6:$P$6,0),FALSE)</f>
        <v>#N/A</v>
      </c>
      <c r="BJ56" s="27" t="e">
        <f t="shared" si="20"/>
        <v>#N/A</v>
      </c>
      <c r="BK56" s="14"/>
      <c r="BL56" s="14" t="s">
        <v>1901</v>
      </c>
      <c r="BM56" s="27" t="e">
        <f>VLOOKUP(BL56,Datos!$K$6:$P$10,MATCH('ENUMERACION CASAS RURALES'!$C56,Datos!$K$6:$P$6,0),FALSE)</f>
        <v>#N/A</v>
      </c>
      <c r="BN56" s="27" t="e">
        <f t="shared" si="21"/>
        <v>#N/A</v>
      </c>
      <c r="BO56" s="14"/>
      <c r="BP56" s="14" t="s">
        <v>1901</v>
      </c>
      <c r="BQ56" s="27" t="e">
        <f>VLOOKUP(BP56,Datos!$K$6:$P$10,MATCH('ENUMERACION CASAS RURALES'!$C56,Datos!$K$6:$P$6,0),FALSE)</f>
        <v>#N/A</v>
      </c>
      <c r="BR56" s="27" t="e">
        <f t="shared" si="22"/>
        <v>#N/A</v>
      </c>
      <c r="BS56" s="14"/>
      <c r="BT56" s="14" t="s">
        <v>1901</v>
      </c>
      <c r="BU56" s="27" t="e">
        <f>VLOOKUP(BT56,Datos!$K$6:$P$10,MATCH('ENUMERACION CASAS RURALES'!$C56,Datos!$K$6:$P$6,0),FALSE)</f>
        <v>#N/A</v>
      </c>
      <c r="BV56" s="27" t="e">
        <f t="shared" si="23"/>
        <v>#N/A</v>
      </c>
      <c r="BW56" s="14"/>
      <c r="BX56" s="14" t="s">
        <v>1901</v>
      </c>
      <c r="BY56" s="27" t="e">
        <f>VLOOKUP(BX56,Datos!$K$6:$P$10,MATCH('ENUMERACION CASAS RURALES'!$C56,Datos!$K$6:$P$6,0),FALSE)</f>
        <v>#N/A</v>
      </c>
      <c r="BZ56" s="27" t="e">
        <f t="shared" si="24"/>
        <v>#N/A</v>
      </c>
      <c r="CA56" s="14"/>
      <c r="CB56" s="46">
        <f t="shared" si="25"/>
        <v>0</v>
      </c>
      <c r="CC56" s="32">
        <v>0</v>
      </c>
      <c r="CD56" s="27" t="e">
        <f>IF(((VLOOKUP($CD$19,Datos!$K$6:$P$9,MATCH('ENUMERACION CASAS RURALES'!$C56,Datos!$K$6:$P$6,0),FALSE))*CB56)&lt;10,10,((VLOOKUP($CD$19,Datos!$K$6:$P$9,MATCH('ENUMERACION CASAS RURALES'!$C56,Datos!$K$6:$P$6,0),FALSE))*CB56))</f>
        <v>#N/A</v>
      </c>
      <c r="CE56" s="27" t="str">
        <f t="shared" si="26"/>
        <v/>
      </c>
      <c r="CF56" s="26" t="e">
        <f t="shared" si="27"/>
        <v>#N/A</v>
      </c>
      <c r="CG56" s="49">
        <f t="shared" si="28"/>
        <v>0</v>
      </c>
      <c r="CH56" s="50"/>
      <c r="CI56" s="46">
        <f t="shared" si="29"/>
        <v>0</v>
      </c>
      <c r="CJ56" s="43" t="s">
        <v>1904</v>
      </c>
      <c r="CK56" s="44" t="str">
        <f t="shared" si="30"/>
        <v/>
      </c>
      <c r="CL56" s="43" t="s">
        <v>1904</v>
      </c>
      <c r="CM56" s="44" t="str">
        <f t="shared" si="31"/>
        <v/>
      </c>
      <c r="CN56" s="43" t="s">
        <v>1904</v>
      </c>
      <c r="CO56" s="44" t="str">
        <f t="shared" si="32"/>
        <v/>
      </c>
      <c r="CP56" s="43" t="s">
        <v>1904</v>
      </c>
      <c r="CQ56" s="44" t="str">
        <f t="shared" si="33"/>
        <v/>
      </c>
      <c r="CR56" s="43" t="s">
        <v>1904</v>
      </c>
      <c r="CS56" s="40" t="str">
        <f t="shared" si="34"/>
        <v>Rellene todos los datos</v>
      </c>
      <c r="CT56" s="40"/>
      <c r="CU56" s="6" t="str">
        <f t="shared" si="36"/>
        <v/>
      </c>
    </row>
    <row r="57" spans="1:99" ht="30.75" thickBot="1" x14ac:dyDescent="0.3">
      <c r="A57" s="13"/>
      <c r="B57" s="13" t="s">
        <v>1901</v>
      </c>
      <c r="C57" s="15" t="s">
        <v>1120</v>
      </c>
      <c r="D57" s="9" t="s">
        <v>1118</v>
      </c>
      <c r="E57" s="10" t="str">
        <f t="shared" si="35"/>
        <v>XX</v>
      </c>
      <c r="F57" s="13"/>
      <c r="G57" s="22" t="s">
        <v>1119</v>
      </c>
      <c r="H57" s="24">
        <f>IFERROR(VLOOKUP('ENUMERACION CASAS RURALES'!G57,Datos!$A$1:$B$47,2,FALSE),"")</f>
        <v>0</v>
      </c>
      <c r="I57" s="22"/>
      <c r="J57" s="25" t="str">
        <f>IFERROR(VLOOKUP('ENUMERACION CASAS RURALES'!I57,Datos!$D$2:$F$1070,3,FALSE),"")</f>
        <v/>
      </c>
      <c r="K57" s="13"/>
      <c r="L57" s="14"/>
      <c r="M57" s="14"/>
      <c r="N57" s="14"/>
      <c r="O57" s="14"/>
      <c r="P57" s="26" t="str">
        <f t="shared" si="2"/>
        <v>-</v>
      </c>
      <c r="Q57" s="14"/>
      <c r="R57" s="26" t="str">
        <f t="shared" si="3"/>
        <v>-</v>
      </c>
      <c r="S57" s="14"/>
      <c r="T57" s="26" t="str">
        <f t="shared" si="4"/>
        <v>-</v>
      </c>
      <c r="U57" s="14"/>
      <c r="V57" s="26" t="str">
        <f t="shared" si="5"/>
        <v>-</v>
      </c>
      <c r="W57" s="14"/>
      <c r="X57" s="26" t="str">
        <f t="shared" si="6"/>
        <v>-</v>
      </c>
      <c r="Y57" s="14"/>
      <c r="Z57" s="26" t="str">
        <f t="shared" si="7"/>
        <v>-</v>
      </c>
      <c r="AA57" s="14"/>
      <c r="AB57" s="26" t="str">
        <f t="shared" si="8"/>
        <v>-</v>
      </c>
      <c r="AC57" s="14"/>
      <c r="AD57" s="26" t="str">
        <f t="shared" si="9"/>
        <v>-</v>
      </c>
      <c r="AE57" s="14"/>
      <c r="AF57" s="26" t="str">
        <f t="shared" si="10"/>
        <v>-</v>
      </c>
      <c r="AG57" s="14"/>
      <c r="AH57" s="26" t="str">
        <f t="shared" si="11"/>
        <v>-</v>
      </c>
      <c r="AI57" s="46">
        <f t="shared" si="12"/>
        <v>0</v>
      </c>
      <c r="AJ57" s="27" t="e">
        <f>VLOOKUP($AJ$18,Datos!$K$6:$P$12,MATCH('ENUMERACION CASAS RURALES'!C57,Datos!$K$6:$P$6,0),FALSE)</f>
        <v>#N/A</v>
      </c>
      <c r="AK57" s="27" t="e">
        <f>VLOOKUP($AK$18,Datos!$K$6:$P$12,MATCH('ENUMERACION CASAS RURALES'!C57,Datos!$K$6:$P$6,0),FALSE)</f>
        <v>#N/A</v>
      </c>
      <c r="AL57" s="26" t="e">
        <f t="shared" si="13"/>
        <v>#N/A</v>
      </c>
      <c r="AM57" s="27">
        <f t="shared" si="14"/>
        <v>0</v>
      </c>
      <c r="AN57" s="14" t="s">
        <v>1901</v>
      </c>
      <c r="AO57" s="27" t="e">
        <f>VLOOKUP(AN57,Datos!$K$6:$P$10,MATCH('ENUMERACION CASAS RURALES'!$C57,Datos!$K$6:$P$6,0),FALSE)</f>
        <v>#N/A</v>
      </c>
      <c r="AP57" s="27" t="e">
        <f t="shared" si="15"/>
        <v>#N/A</v>
      </c>
      <c r="AQ57" s="14"/>
      <c r="AR57" s="14" t="s">
        <v>1901</v>
      </c>
      <c r="AS57" s="27" t="e">
        <f>VLOOKUP(AR57,Datos!$K$6:$P$10,MATCH('ENUMERACION CASAS RURALES'!$C57,Datos!$K$6:$P$6,0),FALSE)</f>
        <v>#N/A</v>
      </c>
      <c r="AT57" s="27" t="e">
        <f t="shared" si="16"/>
        <v>#N/A</v>
      </c>
      <c r="AU57" s="14"/>
      <c r="AV57" s="14" t="s">
        <v>1901</v>
      </c>
      <c r="AW57" s="27" t="e">
        <f>VLOOKUP(AV57,Datos!$K$6:$P$10,MATCH('ENUMERACION CASAS RURALES'!$C57,Datos!$K$6:$P$6,0),FALSE)</f>
        <v>#N/A</v>
      </c>
      <c r="AX57" s="27" t="e">
        <f t="shared" si="17"/>
        <v>#N/A</v>
      </c>
      <c r="AY57" s="14"/>
      <c r="AZ57" s="14" t="s">
        <v>1901</v>
      </c>
      <c r="BA57" s="27" t="e">
        <f>VLOOKUP(AZ57,Datos!$K$6:$P$10,MATCH('ENUMERACION CASAS RURALES'!$C57,Datos!$K$6:$P$6,0),FALSE)</f>
        <v>#N/A</v>
      </c>
      <c r="BB57" s="27" t="e">
        <f t="shared" si="18"/>
        <v>#N/A</v>
      </c>
      <c r="BC57" s="14"/>
      <c r="BD57" s="14" t="s">
        <v>1901</v>
      </c>
      <c r="BE57" s="27" t="e">
        <f>VLOOKUP(BD57,Datos!$K$6:$P$10,MATCH('ENUMERACION CASAS RURALES'!$C57,Datos!$K$6:$P$6,0),FALSE)</f>
        <v>#N/A</v>
      </c>
      <c r="BF57" s="27" t="e">
        <f t="shared" si="19"/>
        <v>#N/A</v>
      </c>
      <c r="BG57" s="14"/>
      <c r="BH57" s="14" t="s">
        <v>1901</v>
      </c>
      <c r="BI57" s="27" t="e">
        <f>VLOOKUP(BH57,Datos!$K$6:$P$10,MATCH('ENUMERACION CASAS RURALES'!$C57,Datos!$K$6:$P$6,0),FALSE)</f>
        <v>#N/A</v>
      </c>
      <c r="BJ57" s="27" t="e">
        <f t="shared" si="20"/>
        <v>#N/A</v>
      </c>
      <c r="BK57" s="14"/>
      <c r="BL57" s="14" t="s">
        <v>1901</v>
      </c>
      <c r="BM57" s="27" t="e">
        <f>VLOOKUP(BL57,Datos!$K$6:$P$10,MATCH('ENUMERACION CASAS RURALES'!$C57,Datos!$K$6:$P$6,0),FALSE)</f>
        <v>#N/A</v>
      </c>
      <c r="BN57" s="27" t="e">
        <f t="shared" si="21"/>
        <v>#N/A</v>
      </c>
      <c r="BO57" s="14"/>
      <c r="BP57" s="14" t="s">
        <v>1901</v>
      </c>
      <c r="BQ57" s="27" t="e">
        <f>VLOOKUP(BP57,Datos!$K$6:$P$10,MATCH('ENUMERACION CASAS RURALES'!$C57,Datos!$K$6:$P$6,0),FALSE)</f>
        <v>#N/A</v>
      </c>
      <c r="BR57" s="27" t="e">
        <f t="shared" si="22"/>
        <v>#N/A</v>
      </c>
      <c r="BS57" s="14"/>
      <c r="BT57" s="14" t="s">
        <v>1901</v>
      </c>
      <c r="BU57" s="27" t="e">
        <f>VLOOKUP(BT57,Datos!$K$6:$P$10,MATCH('ENUMERACION CASAS RURALES'!$C57,Datos!$K$6:$P$6,0),FALSE)</f>
        <v>#N/A</v>
      </c>
      <c r="BV57" s="27" t="e">
        <f t="shared" si="23"/>
        <v>#N/A</v>
      </c>
      <c r="BW57" s="14"/>
      <c r="BX57" s="14" t="s">
        <v>1901</v>
      </c>
      <c r="BY57" s="27" t="e">
        <f>VLOOKUP(BX57,Datos!$K$6:$P$10,MATCH('ENUMERACION CASAS RURALES'!$C57,Datos!$K$6:$P$6,0),FALSE)</f>
        <v>#N/A</v>
      </c>
      <c r="BZ57" s="27" t="e">
        <f t="shared" si="24"/>
        <v>#N/A</v>
      </c>
      <c r="CA57" s="14"/>
      <c r="CB57" s="46">
        <f t="shared" si="25"/>
        <v>0</v>
      </c>
      <c r="CC57" s="32">
        <v>0</v>
      </c>
      <c r="CD57" s="27" t="e">
        <f>IF(((VLOOKUP($CD$19,Datos!$K$6:$P$9,MATCH('ENUMERACION CASAS RURALES'!$C57,Datos!$K$6:$P$6,0),FALSE))*CB57)&lt;10,10,((VLOOKUP($CD$19,Datos!$K$6:$P$9,MATCH('ENUMERACION CASAS RURALES'!$C57,Datos!$K$6:$P$6,0),FALSE))*CB57))</f>
        <v>#N/A</v>
      </c>
      <c r="CE57" s="27" t="str">
        <f t="shared" si="26"/>
        <v/>
      </c>
      <c r="CF57" s="26" t="e">
        <f t="shared" si="27"/>
        <v>#N/A</v>
      </c>
      <c r="CG57" s="49">
        <f t="shared" si="28"/>
        <v>0</v>
      </c>
      <c r="CH57" s="50"/>
      <c r="CI57" s="46">
        <f t="shared" si="29"/>
        <v>0</v>
      </c>
      <c r="CJ57" s="43" t="s">
        <v>1904</v>
      </c>
      <c r="CK57" s="44" t="str">
        <f t="shared" si="30"/>
        <v/>
      </c>
      <c r="CL57" s="43" t="s">
        <v>1904</v>
      </c>
      <c r="CM57" s="44" t="str">
        <f t="shared" si="31"/>
        <v/>
      </c>
      <c r="CN57" s="43" t="s">
        <v>1904</v>
      </c>
      <c r="CO57" s="44" t="str">
        <f t="shared" si="32"/>
        <v/>
      </c>
      <c r="CP57" s="43" t="s">
        <v>1904</v>
      </c>
      <c r="CQ57" s="44" t="str">
        <f t="shared" si="33"/>
        <v/>
      </c>
      <c r="CR57" s="43" t="s">
        <v>1904</v>
      </c>
      <c r="CS57" s="40" t="str">
        <f t="shared" si="34"/>
        <v>Rellene todos los datos</v>
      </c>
      <c r="CT57" s="40"/>
      <c r="CU57" s="6" t="str">
        <f t="shared" si="36"/>
        <v/>
      </c>
    </row>
    <row r="58" spans="1:99" ht="30.75" thickBot="1" x14ac:dyDescent="0.3">
      <c r="A58" s="13"/>
      <c r="B58" s="13" t="s">
        <v>1901</v>
      </c>
      <c r="C58" s="15" t="s">
        <v>1120</v>
      </c>
      <c r="D58" s="9" t="s">
        <v>1118</v>
      </c>
      <c r="E58" s="10" t="str">
        <f t="shared" si="35"/>
        <v>XX</v>
      </c>
      <c r="F58" s="13"/>
      <c r="G58" s="22" t="s">
        <v>1119</v>
      </c>
      <c r="H58" s="24">
        <f>IFERROR(VLOOKUP('ENUMERACION CASAS RURALES'!G58,Datos!$A$1:$B$47,2,FALSE),"")</f>
        <v>0</v>
      </c>
      <c r="I58" s="22"/>
      <c r="J58" s="25" t="str">
        <f>IFERROR(VLOOKUP('ENUMERACION CASAS RURALES'!I58,Datos!$D$2:$F$1070,3,FALSE),"")</f>
        <v/>
      </c>
      <c r="K58" s="13"/>
      <c r="L58" s="14"/>
      <c r="M58" s="14"/>
      <c r="N58" s="14"/>
      <c r="O58" s="14"/>
      <c r="P58" s="26" t="str">
        <f t="shared" si="2"/>
        <v>-</v>
      </c>
      <c r="Q58" s="14"/>
      <c r="R58" s="26" t="str">
        <f t="shared" si="3"/>
        <v>-</v>
      </c>
      <c r="S58" s="14"/>
      <c r="T58" s="26" t="str">
        <f t="shared" si="4"/>
        <v>-</v>
      </c>
      <c r="U58" s="14"/>
      <c r="V58" s="26" t="str">
        <f t="shared" si="5"/>
        <v>-</v>
      </c>
      <c r="W58" s="14"/>
      <c r="X58" s="26" t="str">
        <f t="shared" si="6"/>
        <v>-</v>
      </c>
      <c r="Y58" s="14"/>
      <c r="Z58" s="26" t="str">
        <f t="shared" si="7"/>
        <v>-</v>
      </c>
      <c r="AA58" s="14"/>
      <c r="AB58" s="26" t="str">
        <f t="shared" si="8"/>
        <v>-</v>
      </c>
      <c r="AC58" s="14"/>
      <c r="AD58" s="26" t="str">
        <f t="shared" si="9"/>
        <v>-</v>
      </c>
      <c r="AE58" s="14"/>
      <c r="AF58" s="26" t="str">
        <f t="shared" si="10"/>
        <v>-</v>
      </c>
      <c r="AG58" s="14"/>
      <c r="AH58" s="26" t="str">
        <f t="shared" si="11"/>
        <v>-</v>
      </c>
      <c r="AI58" s="46">
        <f t="shared" si="12"/>
        <v>0</v>
      </c>
      <c r="AJ58" s="27" t="e">
        <f>VLOOKUP($AJ$18,Datos!$K$6:$P$12,MATCH('ENUMERACION CASAS RURALES'!C58,Datos!$K$6:$P$6,0),FALSE)</f>
        <v>#N/A</v>
      </c>
      <c r="AK58" s="27" t="e">
        <f>VLOOKUP($AK$18,Datos!$K$6:$P$12,MATCH('ENUMERACION CASAS RURALES'!C58,Datos!$K$6:$P$6,0),FALSE)</f>
        <v>#N/A</v>
      </c>
      <c r="AL58" s="26" t="e">
        <f t="shared" si="13"/>
        <v>#N/A</v>
      </c>
      <c r="AM58" s="27">
        <f t="shared" si="14"/>
        <v>0</v>
      </c>
      <c r="AN58" s="14" t="s">
        <v>1901</v>
      </c>
      <c r="AO58" s="27" t="e">
        <f>VLOOKUP(AN58,Datos!$K$6:$P$10,MATCH('ENUMERACION CASAS RURALES'!$C58,Datos!$K$6:$P$6,0),FALSE)</f>
        <v>#N/A</v>
      </c>
      <c r="AP58" s="27" t="e">
        <f t="shared" si="15"/>
        <v>#N/A</v>
      </c>
      <c r="AQ58" s="14"/>
      <c r="AR58" s="14" t="s">
        <v>1901</v>
      </c>
      <c r="AS58" s="27" t="e">
        <f>VLOOKUP(AR58,Datos!$K$6:$P$10,MATCH('ENUMERACION CASAS RURALES'!$C58,Datos!$K$6:$P$6,0),FALSE)</f>
        <v>#N/A</v>
      </c>
      <c r="AT58" s="27" t="e">
        <f t="shared" si="16"/>
        <v>#N/A</v>
      </c>
      <c r="AU58" s="14"/>
      <c r="AV58" s="14" t="s">
        <v>1901</v>
      </c>
      <c r="AW58" s="27" t="e">
        <f>VLOOKUP(AV58,Datos!$K$6:$P$10,MATCH('ENUMERACION CASAS RURALES'!$C58,Datos!$K$6:$P$6,0),FALSE)</f>
        <v>#N/A</v>
      </c>
      <c r="AX58" s="27" t="e">
        <f t="shared" si="17"/>
        <v>#N/A</v>
      </c>
      <c r="AY58" s="14"/>
      <c r="AZ58" s="14" t="s">
        <v>1901</v>
      </c>
      <c r="BA58" s="27" t="e">
        <f>VLOOKUP(AZ58,Datos!$K$6:$P$10,MATCH('ENUMERACION CASAS RURALES'!$C58,Datos!$K$6:$P$6,0),FALSE)</f>
        <v>#N/A</v>
      </c>
      <c r="BB58" s="27" t="e">
        <f t="shared" si="18"/>
        <v>#N/A</v>
      </c>
      <c r="BC58" s="14"/>
      <c r="BD58" s="14" t="s">
        <v>1901</v>
      </c>
      <c r="BE58" s="27" t="e">
        <f>VLOOKUP(BD58,Datos!$K$6:$P$10,MATCH('ENUMERACION CASAS RURALES'!$C58,Datos!$K$6:$P$6,0),FALSE)</f>
        <v>#N/A</v>
      </c>
      <c r="BF58" s="27" t="e">
        <f t="shared" si="19"/>
        <v>#N/A</v>
      </c>
      <c r="BG58" s="14"/>
      <c r="BH58" s="14" t="s">
        <v>1901</v>
      </c>
      <c r="BI58" s="27" t="e">
        <f>VLOOKUP(BH58,Datos!$K$6:$P$10,MATCH('ENUMERACION CASAS RURALES'!$C58,Datos!$K$6:$P$6,0),FALSE)</f>
        <v>#N/A</v>
      </c>
      <c r="BJ58" s="27" t="e">
        <f t="shared" si="20"/>
        <v>#N/A</v>
      </c>
      <c r="BK58" s="14"/>
      <c r="BL58" s="14" t="s">
        <v>1901</v>
      </c>
      <c r="BM58" s="27" t="e">
        <f>VLOOKUP(BL58,Datos!$K$6:$P$10,MATCH('ENUMERACION CASAS RURALES'!$C58,Datos!$K$6:$P$6,0),FALSE)</f>
        <v>#N/A</v>
      </c>
      <c r="BN58" s="27" t="e">
        <f t="shared" si="21"/>
        <v>#N/A</v>
      </c>
      <c r="BO58" s="14"/>
      <c r="BP58" s="14" t="s">
        <v>1901</v>
      </c>
      <c r="BQ58" s="27" t="e">
        <f>VLOOKUP(BP58,Datos!$K$6:$P$10,MATCH('ENUMERACION CASAS RURALES'!$C58,Datos!$K$6:$P$6,0),FALSE)</f>
        <v>#N/A</v>
      </c>
      <c r="BR58" s="27" t="e">
        <f t="shared" si="22"/>
        <v>#N/A</v>
      </c>
      <c r="BS58" s="14"/>
      <c r="BT58" s="14" t="s">
        <v>1901</v>
      </c>
      <c r="BU58" s="27" t="e">
        <f>VLOOKUP(BT58,Datos!$K$6:$P$10,MATCH('ENUMERACION CASAS RURALES'!$C58,Datos!$K$6:$P$6,0),FALSE)</f>
        <v>#N/A</v>
      </c>
      <c r="BV58" s="27" t="e">
        <f t="shared" si="23"/>
        <v>#N/A</v>
      </c>
      <c r="BW58" s="14"/>
      <c r="BX58" s="14" t="s">
        <v>1901</v>
      </c>
      <c r="BY58" s="27" t="e">
        <f>VLOOKUP(BX58,Datos!$K$6:$P$10,MATCH('ENUMERACION CASAS RURALES'!$C58,Datos!$K$6:$P$6,0),FALSE)</f>
        <v>#N/A</v>
      </c>
      <c r="BZ58" s="27" t="e">
        <f t="shared" si="24"/>
        <v>#N/A</v>
      </c>
      <c r="CA58" s="14"/>
      <c r="CB58" s="46">
        <f t="shared" si="25"/>
        <v>0</v>
      </c>
      <c r="CC58" s="32">
        <v>0</v>
      </c>
      <c r="CD58" s="27" t="e">
        <f>IF(((VLOOKUP($CD$19,Datos!$K$6:$P$9,MATCH('ENUMERACION CASAS RURALES'!$C58,Datos!$K$6:$P$6,0),FALSE))*CB58)&lt;10,10,((VLOOKUP($CD$19,Datos!$K$6:$P$9,MATCH('ENUMERACION CASAS RURALES'!$C58,Datos!$K$6:$P$6,0),FALSE))*CB58))</f>
        <v>#N/A</v>
      </c>
      <c r="CE58" s="27" t="str">
        <f t="shared" si="26"/>
        <v/>
      </c>
      <c r="CF58" s="26" t="e">
        <f t="shared" si="27"/>
        <v>#N/A</v>
      </c>
      <c r="CG58" s="49">
        <f t="shared" si="28"/>
        <v>0</v>
      </c>
      <c r="CH58" s="50"/>
      <c r="CI58" s="46">
        <f t="shared" si="29"/>
        <v>0</v>
      </c>
      <c r="CJ58" s="43" t="s">
        <v>1904</v>
      </c>
      <c r="CK58" s="44" t="str">
        <f t="shared" si="30"/>
        <v/>
      </c>
      <c r="CL58" s="43" t="s">
        <v>1904</v>
      </c>
      <c r="CM58" s="44" t="str">
        <f t="shared" si="31"/>
        <v/>
      </c>
      <c r="CN58" s="43" t="s">
        <v>1904</v>
      </c>
      <c r="CO58" s="44" t="str">
        <f t="shared" si="32"/>
        <v/>
      </c>
      <c r="CP58" s="43" t="s">
        <v>1904</v>
      </c>
      <c r="CQ58" s="44" t="str">
        <f t="shared" si="33"/>
        <v/>
      </c>
      <c r="CR58" s="43" t="s">
        <v>1904</v>
      </c>
      <c r="CS58" s="40" t="str">
        <f t="shared" si="34"/>
        <v>Rellene todos los datos</v>
      </c>
      <c r="CT58" s="40"/>
      <c r="CU58" s="6" t="str">
        <f t="shared" si="36"/>
        <v/>
      </c>
    </row>
    <row r="59" spans="1:99" ht="30.75" thickBot="1" x14ac:dyDescent="0.3">
      <c r="A59" s="13"/>
      <c r="B59" s="13" t="s">
        <v>1901</v>
      </c>
      <c r="C59" s="15" t="s">
        <v>1120</v>
      </c>
      <c r="D59" s="9" t="s">
        <v>1118</v>
      </c>
      <c r="E59" s="10" t="str">
        <f t="shared" si="35"/>
        <v>XX</v>
      </c>
      <c r="F59" s="13"/>
      <c r="G59" s="22" t="s">
        <v>1119</v>
      </c>
      <c r="H59" s="24">
        <f>IFERROR(VLOOKUP('ENUMERACION CASAS RURALES'!G59,Datos!$A$1:$B$47,2,FALSE),"")</f>
        <v>0</v>
      </c>
      <c r="I59" s="22"/>
      <c r="J59" s="25" t="str">
        <f>IFERROR(VLOOKUP('ENUMERACION CASAS RURALES'!I59,Datos!$D$2:$F$1070,3,FALSE),"")</f>
        <v/>
      </c>
      <c r="K59" s="13"/>
      <c r="L59" s="14"/>
      <c r="M59" s="14"/>
      <c r="N59" s="14"/>
      <c r="O59" s="14"/>
      <c r="P59" s="26" t="str">
        <f t="shared" si="2"/>
        <v>-</v>
      </c>
      <c r="Q59" s="14"/>
      <c r="R59" s="26" t="str">
        <f t="shared" si="3"/>
        <v>-</v>
      </c>
      <c r="S59" s="14"/>
      <c r="T59" s="26" t="str">
        <f t="shared" si="4"/>
        <v>-</v>
      </c>
      <c r="U59" s="14"/>
      <c r="V59" s="26" t="str">
        <f t="shared" si="5"/>
        <v>-</v>
      </c>
      <c r="W59" s="14"/>
      <c r="X59" s="26" t="str">
        <f t="shared" si="6"/>
        <v>-</v>
      </c>
      <c r="Y59" s="14"/>
      <c r="Z59" s="26" t="str">
        <f t="shared" si="7"/>
        <v>-</v>
      </c>
      <c r="AA59" s="14"/>
      <c r="AB59" s="26" t="str">
        <f t="shared" si="8"/>
        <v>-</v>
      </c>
      <c r="AC59" s="14"/>
      <c r="AD59" s="26" t="str">
        <f t="shared" si="9"/>
        <v>-</v>
      </c>
      <c r="AE59" s="14"/>
      <c r="AF59" s="26" t="str">
        <f t="shared" si="10"/>
        <v>-</v>
      </c>
      <c r="AG59" s="14"/>
      <c r="AH59" s="26" t="str">
        <f t="shared" si="11"/>
        <v>-</v>
      </c>
      <c r="AI59" s="46">
        <f t="shared" si="12"/>
        <v>0</v>
      </c>
      <c r="AJ59" s="27" t="e">
        <f>VLOOKUP($AJ$18,Datos!$K$6:$P$12,MATCH('ENUMERACION CASAS RURALES'!C59,Datos!$K$6:$P$6,0),FALSE)</f>
        <v>#N/A</v>
      </c>
      <c r="AK59" s="27" t="e">
        <f>VLOOKUP($AK$18,Datos!$K$6:$P$12,MATCH('ENUMERACION CASAS RURALES'!C59,Datos!$K$6:$P$6,0),FALSE)</f>
        <v>#N/A</v>
      </c>
      <c r="AL59" s="26" t="e">
        <f t="shared" si="13"/>
        <v>#N/A</v>
      </c>
      <c r="AM59" s="27">
        <f t="shared" si="14"/>
        <v>0</v>
      </c>
      <c r="AN59" s="14" t="s">
        <v>1901</v>
      </c>
      <c r="AO59" s="27" t="e">
        <f>VLOOKUP(AN59,Datos!$K$6:$P$10,MATCH('ENUMERACION CASAS RURALES'!$C59,Datos!$K$6:$P$6,0),FALSE)</f>
        <v>#N/A</v>
      </c>
      <c r="AP59" s="27" t="e">
        <f t="shared" si="15"/>
        <v>#N/A</v>
      </c>
      <c r="AQ59" s="14"/>
      <c r="AR59" s="14" t="s">
        <v>1901</v>
      </c>
      <c r="AS59" s="27" t="e">
        <f>VLOOKUP(AR59,Datos!$K$6:$P$10,MATCH('ENUMERACION CASAS RURALES'!$C59,Datos!$K$6:$P$6,0),FALSE)</f>
        <v>#N/A</v>
      </c>
      <c r="AT59" s="27" t="e">
        <f t="shared" si="16"/>
        <v>#N/A</v>
      </c>
      <c r="AU59" s="14"/>
      <c r="AV59" s="14" t="s">
        <v>1901</v>
      </c>
      <c r="AW59" s="27" t="e">
        <f>VLOOKUP(AV59,Datos!$K$6:$P$10,MATCH('ENUMERACION CASAS RURALES'!$C59,Datos!$K$6:$P$6,0),FALSE)</f>
        <v>#N/A</v>
      </c>
      <c r="AX59" s="27" t="e">
        <f t="shared" si="17"/>
        <v>#N/A</v>
      </c>
      <c r="AY59" s="14"/>
      <c r="AZ59" s="14" t="s">
        <v>1901</v>
      </c>
      <c r="BA59" s="27" t="e">
        <f>VLOOKUP(AZ59,Datos!$K$6:$P$10,MATCH('ENUMERACION CASAS RURALES'!$C59,Datos!$K$6:$P$6,0),FALSE)</f>
        <v>#N/A</v>
      </c>
      <c r="BB59" s="27" t="e">
        <f t="shared" si="18"/>
        <v>#N/A</v>
      </c>
      <c r="BC59" s="14"/>
      <c r="BD59" s="14" t="s">
        <v>1901</v>
      </c>
      <c r="BE59" s="27" t="e">
        <f>VLOOKUP(BD59,Datos!$K$6:$P$10,MATCH('ENUMERACION CASAS RURALES'!$C59,Datos!$K$6:$P$6,0),FALSE)</f>
        <v>#N/A</v>
      </c>
      <c r="BF59" s="27" t="e">
        <f t="shared" si="19"/>
        <v>#N/A</v>
      </c>
      <c r="BG59" s="14"/>
      <c r="BH59" s="14" t="s">
        <v>1901</v>
      </c>
      <c r="BI59" s="27" t="e">
        <f>VLOOKUP(BH59,Datos!$K$6:$P$10,MATCH('ENUMERACION CASAS RURALES'!$C59,Datos!$K$6:$P$6,0),FALSE)</f>
        <v>#N/A</v>
      </c>
      <c r="BJ59" s="27" t="e">
        <f t="shared" si="20"/>
        <v>#N/A</v>
      </c>
      <c r="BK59" s="14"/>
      <c r="BL59" s="14" t="s">
        <v>1901</v>
      </c>
      <c r="BM59" s="27" t="e">
        <f>VLOOKUP(BL59,Datos!$K$6:$P$10,MATCH('ENUMERACION CASAS RURALES'!$C59,Datos!$K$6:$P$6,0),FALSE)</f>
        <v>#N/A</v>
      </c>
      <c r="BN59" s="27" t="e">
        <f t="shared" si="21"/>
        <v>#N/A</v>
      </c>
      <c r="BO59" s="14"/>
      <c r="BP59" s="14" t="s">
        <v>1901</v>
      </c>
      <c r="BQ59" s="27" t="e">
        <f>VLOOKUP(BP59,Datos!$K$6:$P$10,MATCH('ENUMERACION CASAS RURALES'!$C59,Datos!$K$6:$P$6,0),FALSE)</f>
        <v>#N/A</v>
      </c>
      <c r="BR59" s="27" t="e">
        <f t="shared" si="22"/>
        <v>#N/A</v>
      </c>
      <c r="BS59" s="14"/>
      <c r="BT59" s="14" t="s">
        <v>1901</v>
      </c>
      <c r="BU59" s="27" t="e">
        <f>VLOOKUP(BT59,Datos!$K$6:$P$10,MATCH('ENUMERACION CASAS RURALES'!$C59,Datos!$K$6:$P$6,0),FALSE)</f>
        <v>#N/A</v>
      </c>
      <c r="BV59" s="27" t="e">
        <f t="shared" si="23"/>
        <v>#N/A</v>
      </c>
      <c r="BW59" s="14"/>
      <c r="BX59" s="14" t="s">
        <v>1901</v>
      </c>
      <c r="BY59" s="27" t="e">
        <f>VLOOKUP(BX59,Datos!$K$6:$P$10,MATCH('ENUMERACION CASAS RURALES'!$C59,Datos!$K$6:$P$6,0),FALSE)</f>
        <v>#N/A</v>
      </c>
      <c r="BZ59" s="27" t="e">
        <f t="shared" si="24"/>
        <v>#N/A</v>
      </c>
      <c r="CA59" s="14"/>
      <c r="CB59" s="46">
        <f t="shared" si="25"/>
        <v>0</v>
      </c>
      <c r="CC59" s="32">
        <v>0</v>
      </c>
      <c r="CD59" s="27" t="e">
        <f>IF(((VLOOKUP($CD$19,Datos!$K$6:$P$9,MATCH('ENUMERACION CASAS RURALES'!$C59,Datos!$K$6:$P$6,0),FALSE))*CB59)&lt;10,10,((VLOOKUP($CD$19,Datos!$K$6:$P$9,MATCH('ENUMERACION CASAS RURALES'!$C59,Datos!$K$6:$P$6,0),FALSE))*CB59))</f>
        <v>#N/A</v>
      </c>
      <c r="CE59" s="27" t="str">
        <f t="shared" si="26"/>
        <v/>
      </c>
      <c r="CF59" s="26" t="e">
        <f t="shared" si="27"/>
        <v>#N/A</v>
      </c>
      <c r="CG59" s="49">
        <f t="shared" si="28"/>
        <v>0</v>
      </c>
      <c r="CH59" s="50"/>
      <c r="CI59" s="46">
        <f t="shared" si="29"/>
        <v>0</v>
      </c>
      <c r="CJ59" s="43" t="s">
        <v>1904</v>
      </c>
      <c r="CK59" s="44" t="str">
        <f t="shared" si="30"/>
        <v/>
      </c>
      <c r="CL59" s="43" t="s">
        <v>1904</v>
      </c>
      <c r="CM59" s="44" t="str">
        <f t="shared" si="31"/>
        <v/>
      </c>
      <c r="CN59" s="43" t="s">
        <v>1904</v>
      </c>
      <c r="CO59" s="44" t="str">
        <f t="shared" si="32"/>
        <v/>
      </c>
      <c r="CP59" s="43" t="s">
        <v>1904</v>
      </c>
      <c r="CQ59" s="44" t="str">
        <f t="shared" si="33"/>
        <v/>
      </c>
      <c r="CR59" s="43" t="s">
        <v>1904</v>
      </c>
      <c r="CS59" s="40" t="str">
        <f t="shared" si="34"/>
        <v>Rellene todos los datos</v>
      </c>
      <c r="CT59" s="40"/>
      <c r="CU59" s="6" t="str">
        <f t="shared" si="36"/>
        <v/>
      </c>
    </row>
    <row r="60" spans="1:99" ht="30.75" thickBot="1" x14ac:dyDescent="0.3">
      <c r="A60" s="13"/>
      <c r="B60" s="13" t="s">
        <v>1901</v>
      </c>
      <c r="C60" s="15" t="s">
        <v>1120</v>
      </c>
      <c r="D60" s="9" t="s">
        <v>1118</v>
      </c>
      <c r="E60" s="10" t="str">
        <f t="shared" si="35"/>
        <v>XX</v>
      </c>
      <c r="F60" s="13"/>
      <c r="G60" s="22" t="s">
        <v>1119</v>
      </c>
      <c r="H60" s="24">
        <f>IFERROR(VLOOKUP('ENUMERACION CASAS RURALES'!G60,Datos!$A$1:$B$47,2,FALSE),"")</f>
        <v>0</v>
      </c>
      <c r="I60" s="22"/>
      <c r="J60" s="25" t="str">
        <f>IFERROR(VLOOKUP('ENUMERACION CASAS RURALES'!I60,Datos!$D$2:$F$1070,3,FALSE),"")</f>
        <v/>
      </c>
      <c r="K60" s="13"/>
      <c r="L60" s="14"/>
      <c r="M60" s="14"/>
      <c r="N60" s="14"/>
      <c r="O60" s="14"/>
      <c r="P60" s="26" t="str">
        <f t="shared" si="2"/>
        <v>-</v>
      </c>
      <c r="Q60" s="14"/>
      <c r="R60" s="26" t="str">
        <f t="shared" si="3"/>
        <v>-</v>
      </c>
      <c r="S60" s="14"/>
      <c r="T60" s="26" t="str">
        <f t="shared" si="4"/>
        <v>-</v>
      </c>
      <c r="U60" s="14"/>
      <c r="V60" s="26" t="str">
        <f t="shared" si="5"/>
        <v>-</v>
      </c>
      <c r="W60" s="14"/>
      <c r="X60" s="26" t="str">
        <f t="shared" si="6"/>
        <v>-</v>
      </c>
      <c r="Y60" s="14"/>
      <c r="Z60" s="26" t="str">
        <f t="shared" si="7"/>
        <v>-</v>
      </c>
      <c r="AA60" s="14"/>
      <c r="AB60" s="26" t="str">
        <f t="shared" si="8"/>
        <v>-</v>
      </c>
      <c r="AC60" s="14"/>
      <c r="AD60" s="26" t="str">
        <f t="shared" si="9"/>
        <v>-</v>
      </c>
      <c r="AE60" s="14"/>
      <c r="AF60" s="26" t="str">
        <f t="shared" si="10"/>
        <v>-</v>
      </c>
      <c r="AG60" s="14"/>
      <c r="AH60" s="26" t="str">
        <f t="shared" si="11"/>
        <v>-</v>
      </c>
      <c r="AI60" s="46">
        <f t="shared" si="12"/>
        <v>0</v>
      </c>
      <c r="AJ60" s="27" t="e">
        <f>VLOOKUP($AJ$18,Datos!$K$6:$P$12,MATCH('ENUMERACION CASAS RURALES'!C60,Datos!$K$6:$P$6,0),FALSE)</f>
        <v>#N/A</v>
      </c>
      <c r="AK60" s="27" t="e">
        <f>VLOOKUP($AK$18,Datos!$K$6:$P$12,MATCH('ENUMERACION CASAS RURALES'!C60,Datos!$K$6:$P$6,0),FALSE)</f>
        <v>#N/A</v>
      </c>
      <c r="AL60" s="26" t="e">
        <f t="shared" si="13"/>
        <v>#N/A</v>
      </c>
      <c r="AM60" s="27">
        <f t="shared" si="14"/>
        <v>0</v>
      </c>
      <c r="AN60" s="14" t="s">
        <v>1901</v>
      </c>
      <c r="AO60" s="27" t="e">
        <f>VLOOKUP(AN60,Datos!$K$6:$P$10,MATCH('ENUMERACION CASAS RURALES'!$C60,Datos!$K$6:$P$6,0),FALSE)</f>
        <v>#N/A</v>
      </c>
      <c r="AP60" s="27" t="e">
        <f t="shared" si="15"/>
        <v>#N/A</v>
      </c>
      <c r="AQ60" s="14"/>
      <c r="AR60" s="14" t="s">
        <v>1901</v>
      </c>
      <c r="AS60" s="27" t="e">
        <f>VLOOKUP(AR60,Datos!$K$6:$P$10,MATCH('ENUMERACION CASAS RURALES'!$C60,Datos!$K$6:$P$6,0),FALSE)</f>
        <v>#N/A</v>
      </c>
      <c r="AT60" s="27" t="e">
        <f t="shared" si="16"/>
        <v>#N/A</v>
      </c>
      <c r="AU60" s="14"/>
      <c r="AV60" s="14" t="s">
        <v>1901</v>
      </c>
      <c r="AW60" s="27" t="e">
        <f>VLOOKUP(AV60,Datos!$K$6:$P$10,MATCH('ENUMERACION CASAS RURALES'!$C60,Datos!$K$6:$P$6,0),FALSE)</f>
        <v>#N/A</v>
      </c>
      <c r="AX60" s="27" t="e">
        <f t="shared" si="17"/>
        <v>#N/A</v>
      </c>
      <c r="AY60" s="14"/>
      <c r="AZ60" s="14" t="s">
        <v>1901</v>
      </c>
      <c r="BA60" s="27" t="e">
        <f>VLOOKUP(AZ60,Datos!$K$6:$P$10,MATCH('ENUMERACION CASAS RURALES'!$C60,Datos!$K$6:$P$6,0),FALSE)</f>
        <v>#N/A</v>
      </c>
      <c r="BB60" s="27" t="e">
        <f t="shared" si="18"/>
        <v>#N/A</v>
      </c>
      <c r="BC60" s="14"/>
      <c r="BD60" s="14" t="s">
        <v>1901</v>
      </c>
      <c r="BE60" s="27" t="e">
        <f>VLOOKUP(BD60,Datos!$K$6:$P$10,MATCH('ENUMERACION CASAS RURALES'!$C60,Datos!$K$6:$P$6,0),FALSE)</f>
        <v>#N/A</v>
      </c>
      <c r="BF60" s="27" t="e">
        <f t="shared" si="19"/>
        <v>#N/A</v>
      </c>
      <c r="BG60" s="14"/>
      <c r="BH60" s="14" t="s">
        <v>1901</v>
      </c>
      <c r="BI60" s="27" t="e">
        <f>VLOOKUP(BH60,Datos!$K$6:$P$10,MATCH('ENUMERACION CASAS RURALES'!$C60,Datos!$K$6:$P$6,0),FALSE)</f>
        <v>#N/A</v>
      </c>
      <c r="BJ60" s="27" t="e">
        <f t="shared" si="20"/>
        <v>#N/A</v>
      </c>
      <c r="BK60" s="14"/>
      <c r="BL60" s="14" t="s">
        <v>1901</v>
      </c>
      <c r="BM60" s="27" t="e">
        <f>VLOOKUP(BL60,Datos!$K$6:$P$10,MATCH('ENUMERACION CASAS RURALES'!$C60,Datos!$K$6:$P$6,0),FALSE)</f>
        <v>#N/A</v>
      </c>
      <c r="BN60" s="27" t="e">
        <f t="shared" si="21"/>
        <v>#N/A</v>
      </c>
      <c r="BO60" s="14"/>
      <c r="BP60" s="14" t="s">
        <v>1901</v>
      </c>
      <c r="BQ60" s="27" t="e">
        <f>VLOOKUP(BP60,Datos!$K$6:$P$10,MATCH('ENUMERACION CASAS RURALES'!$C60,Datos!$K$6:$P$6,0),FALSE)</f>
        <v>#N/A</v>
      </c>
      <c r="BR60" s="27" t="e">
        <f t="shared" si="22"/>
        <v>#N/A</v>
      </c>
      <c r="BS60" s="14"/>
      <c r="BT60" s="14" t="s">
        <v>1901</v>
      </c>
      <c r="BU60" s="27" t="e">
        <f>VLOOKUP(BT60,Datos!$K$6:$P$10,MATCH('ENUMERACION CASAS RURALES'!$C60,Datos!$K$6:$P$6,0),FALSE)</f>
        <v>#N/A</v>
      </c>
      <c r="BV60" s="27" t="e">
        <f t="shared" si="23"/>
        <v>#N/A</v>
      </c>
      <c r="BW60" s="14"/>
      <c r="BX60" s="14" t="s">
        <v>1901</v>
      </c>
      <c r="BY60" s="27" t="e">
        <f>VLOOKUP(BX60,Datos!$K$6:$P$10,MATCH('ENUMERACION CASAS RURALES'!$C60,Datos!$K$6:$P$6,0),FALSE)</f>
        <v>#N/A</v>
      </c>
      <c r="BZ60" s="27" t="e">
        <f t="shared" si="24"/>
        <v>#N/A</v>
      </c>
      <c r="CA60" s="14"/>
      <c r="CB60" s="46">
        <f t="shared" si="25"/>
        <v>0</v>
      </c>
      <c r="CC60" s="32">
        <v>0</v>
      </c>
      <c r="CD60" s="27" t="e">
        <f>IF(((VLOOKUP($CD$19,Datos!$K$6:$P$9,MATCH('ENUMERACION CASAS RURALES'!$C60,Datos!$K$6:$P$6,0),FALSE))*CB60)&lt;10,10,((VLOOKUP($CD$19,Datos!$K$6:$P$9,MATCH('ENUMERACION CASAS RURALES'!$C60,Datos!$K$6:$P$6,0),FALSE))*CB60))</f>
        <v>#N/A</v>
      </c>
      <c r="CE60" s="27" t="str">
        <f t="shared" si="26"/>
        <v/>
      </c>
      <c r="CF60" s="26" t="e">
        <f t="shared" si="27"/>
        <v>#N/A</v>
      </c>
      <c r="CG60" s="49">
        <f t="shared" si="28"/>
        <v>0</v>
      </c>
      <c r="CH60" s="50"/>
      <c r="CI60" s="46">
        <f t="shared" si="29"/>
        <v>0</v>
      </c>
      <c r="CJ60" s="43" t="s">
        <v>1904</v>
      </c>
      <c r="CK60" s="44" t="str">
        <f t="shared" si="30"/>
        <v/>
      </c>
      <c r="CL60" s="43" t="s">
        <v>1904</v>
      </c>
      <c r="CM60" s="44" t="str">
        <f t="shared" si="31"/>
        <v/>
      </c>
      <c r="CN60" s="43" t="s">
        <v>1904</v>
      </c>
      <c r="CO60" s="44" t="str">
        <f t="shared" si="32"/>
        <v/>
      </c>
      <c r="CP60" s="43" t="s">
        <v>1904</v>
      </c>
      <c r="CQ60" s="44" t="str">
        <f t="shared" si="33"/>
        <v/>
      </c>
      <c r="CR60" s="43" t="s">
        <v>1904</v>
      </c>
      <c r="CS60" s="40" t="str">
        <f t="shared" si="34"/>
        <v>Rellene todos los datos</v>
      </c>
      <c r="CT60" s="40"/>
      <c r="CU60" s="6" t="str">
        <f t="shared" si="36"/>
        <v/>
      </c>
    </row>
    <row r="61" spans="1:99" ht="30.75" thickBot="1" x14ac:dyDescent="0.3">
      <c r="A61" s="13"/>
      <c r="B61" s="13" t="s">
        <v>1901</v>
      </c>
      <c r="C61" s="15" t="s">
        <v>1120</v>
      </c>
      <c r="D61" s="9" t="s">
        <v>1118</v>
      </c>
      <c r="E61" s="10" t="str">
        <f t="shared" si="35"/>
        <v>XX</v>
      </c>
      <c r="F61" s="13"/>
      <c r="G61" s="22" t="s">
        <v>1119</v>
      </c>
      <c r="H61" s="24">
        <f>IFERROR(VLOOKUP('ENUMERACION CASAS RURALES'!G61,Datos!$A$1:$B$47,2,FALSE),"")</f>
        <v>0</v>
      </c>
      <c r="I61" s="22"/>
      <c r="J61" s="25" t="str">
        <f>IFERROR(VLOOKUP('ENUMERACION CASAS RURALES'!I61,Datos!$D$2:$F$1070,3,FALSE),"")</f>
        <v/>
      </c>
      <c r="K61" s="13"/>
      <c r="L61" s="14"/>
      <c r="M61" s="14"/>
      <c r="N61" s="14"/>
      <c r="O61" s="14"/>
      <c r="P61" s="26" t="str">
        <f t="shared" si="2"/>
        <v>-</v>
      </c>
      <c r="Q61" s="14"/>
      <c r="R61" s="26" t="str">
        <f t="shared" si="3"/>
        <v>-</v>
      </c>
      <c r="S61" s="14"/>
      <c r="T61" s="26" t="str">
        <f t="shared" si="4"/>
        <v>-</v>
      </c>
      <c r="U61" s="14"/>
      <c r="V61" s="26" t="str">
        <f t="shared" si="5"/>
        <v>-</v>
      </c>
      <c r="W61" s="14"/>
      <c r="X61" s="26" t="str">
        <f t="shared" si="6"/>
        <v>-</v>
      </c>
      <c r="Y61" s="14"/>
      <c r="Z61" s="26" t="str">
        <f t="shared" si="7"/>
        <v>-</v>
      </c>
      <c r="AA61" s="14"/>
      <c r="AB61" s="26" t="str">
        <f t="shared" si="8"/>
        <v>-</v>
      </c>
      <c r="AC61" s="14"/>
      <c r="AD61" s="26" t="str">
        <f t="shared" si="9"/>
        <v>-</v>
      </c>
      <c r="AE61" s="14"/>
      <c r="AF61" s="26" t="str">
        <f t="shared" si="10"/>
        <v>-</v>
      </c>
      <c r="AG61" s="14"/>
      <c r="AH61" s="26" t="str">
        <f t="shared" si="11"/>
        <v>-</v>
      </c>
      <c r="AI61" s="46">
        <f t="shared" si="12"/>
        <v>0</v>
      </c>
      <c r="AJ61" s="27" t="e">
        <f>VLOOKUP($AJ$18,Datos!$K$6:$P$12,MATCH('ENUMERACION CASAS RURALES'!C61,Datos!$K$6:$P$6,0),FALSE)</f>
        <v>#N/A</v>
      </c>
      <c r="AK61" s="27" t="e">
        <f>VLOOKUP($AK$18,Datos!$K$6:$P$12,MATCH('ENUMERACION CASAS RURALES'!C61,Datos!$K$6:$P$6,0),FALSE)</f>
        <v>#N/A</v>
      </c>
      <c r="AL61" s="26" t="e">
        <f t="shared" si="13"/>
        <v>#N/A</v>
      </c>
      <c r="AM61" s="27">
        <f t="shared" si="14"/>
        <v>0</v>
      </c>
      <c r="AN61" s="14" t="s">
        <v>1901</v>
      </c>
      <c r="AO61" s="27" t="e">
        <f>VLOOKUP(AN61,Datos!$K$6:$P$10,MATCH('ENUMERACION CASAS RURALES'!$C61,Datos!$K$6:$P$6,0),FALSE)</f>
        <v>#N/A</v>
      </c>
      <c r="AP61" s="27" t="e">
        <f t="shared" si="15"/>
        <v>#N/A</v>
      </c>
      <c r="AQ61" s="14"/>
      <c r="AR61" s="14" t="s">
        <v>1901</v>
      </c>
      <c r="AS61" s="27" t="e">
        <f>VLOOKUP(AR61,Datos!$K$6:$P$10,MATCH('ENUMERACION CASAS RURALES'!$C61,Datos!$K$6:$P$6,0),FALSE)</f>
        <v>#N/A</v>
      </c>
      <c r="AT61" s="27" t="e">
        <f t="shared" si="16"/>
        <v>#N/A</v>
      </c>
      <c r="AU61" s="14"/>
      <c r="AV61" s="14" t="s">
        <v>1901</v>
      </c>
      <c r="AW61" s="27" t="e">
        <f>VLOOKUP(AV61,Datos!$K$6:$P$10,MATCH('ENUMERACION CASAS RURALES'!$C61,Datos!$K$6:$P$6,0),FALSE)</f>
        <v>#N/A</v>
      </c>
      <c r="AX61" s="27" t="e">
        <f t="shared" si="17"/>
        <v>#N/A</v>
      </c>
      <c r="AY61" s="14"/>
      <c r="AZ61" s="14" t="s">
        <v>1901</v>
      </c>
      <c r="BA61" s="27" t="e">
        <f>VLOOKUP(AZ61,Datos!$K$6:$P$10,MATCH('ENUMERACION CASAS RURALES'!$C61,Datos!$K$6:$P$6,0),FALSE)</f>
        <v>#N/A</v>
      </c>
      <c r="BB61" s="27" t="e">
        <f t="shared" si="18"/>
        <v>#N/A</v>
      </c>
      <c r="BC61" s="14"/>
      <c r="BD61" s="14" t="s">
        <v>1901</v>
      </c>
      <c r="BE61" s="27" t="e">
        <f>VLOOKUP(BD61,Datos!$K$6:$P$10,MATCH('ENUMERACION CASAS RURALES'!$C61,Datos!$K$6:$P$6,0),FALSE)</f>
        <v>#N/A</v>
      </c>
      <c r="BF61" s="27" t="e">
        <f t="shared" si="19"/>
        <v>#N/A</v>
      </c>
      <c r="BG61" s="14"/>
      <c r="BH61" s="14" t="s">
        <v>1901</v>
      </c>
      <c r="BI61" s="27" t="e">
        <f>VLOOKUP(BH61,Datos!$K$6:$P$10,MATCH('ENUMERACION CASAS RURALES'!$C61,Datos!$K$6:$P$6,0),FALSE)</f>
        <v>#N/A</v>
      </c>
      <c r="BJ61" s="27" t="e">
        <f t="shared" si="20"/>
        <v>#N/A</v>
      </c>
      <c r="BK61" s="14"/>
      <c r="BL61" s="14" t="s">
        <v>1901</v>
      </c>
      <c r="BM61" s="27" t="e">
        <f>VLOOKUP(BL61,Datos!$K$6:$P$10,MATCH('ENUMERACION CASAS RURALES'!$C61,Datos!$K$6:$P$6,0),FALSE)</f>
        <v>#N/A</v>
      </c>
      <c r="BN61" s="27" t="e">
        <f t="shared" si="21"/>
        <v>#N/A</v>
      </c>
      <c r="BO61" s="14"/>
      <c r="BP61" s="14" t="s">
        <v>1901</v>
      </c>
      <c r="BQ61" s="27" t="e">
        <f>VLOOKUP(BP61,Datos!$K$6:$P$10,MATCH('ENUMERACION CASAS RURALES'!$C61,Datos!$K$6:$P$6,0),FALSE)</f>
        <v>#N/A</v>
      </c>
      <c r="BR61" s="27" t="e">
        <f t="shared" si="22"/>
        <v>#N/A</v>
      </c>
      <c r="BS61" s="14"/>
      <c r="BT61" s="14" t="s">
        <v>1901</v>
      </c>
      <c r="BU61" s="27" t="e">
        <f>VLOOKUP(BT61,Datos!$K$6:$P$10,MATCH('ENUMERACION CASAS RURALES'!$C61,Datos!$K$6:$P$6,0),FALSE)</f>
        <v>#N/A</v>
      </c>
      <c r="BV61" s="27" t="e">
        <f t="shared" si="23"/>
        <v>#N/A</v>
      </c>
      <c r="BW61" s="14"/>
      <c r="BX61" s="14" t="s">
        <v>1901</v>
      </c>
      <c r="BY61" s="27" t="e">
        <f>VLOOKUP(BX61,Datos!$K$6:$P$10,MATCH('ENUMERACION CASAS RURALES'!$C61,Datos!$K$6:$P$6,0),FALSE)</f>
        <v>#N/A</v>
      </c>
      <c r="BZ61" s="27" t="e">
        <f t="shared" si="24"/>
        <v>#N/A</v>
      </c>
      <c r="CA61" s="14"/>
      <c r="CB61" s="46">
        <f t="shared" si="25"/>
        <v>0</v>
      </c>
      <c r="CC61" s="32">
        <v>0</v>
      </c>
      <c r="CD61" s="27" t="e">
        <f>IF(((VLOOKUP($CD$19,Datos!$K$6:$P$9,MATCH('ENUMERACION CASAS RURALES'!$C61,Datos!$K$6:$P$6,0),FALSE))*CB61)&lt;10,10,((VLOOKUP($CD$19,Datos!$K$6:$P$9,MATCH('ENUMERACION CASAS RURALES'!$C61,Datos!$K$6:$P$6,0),FALSE))*CB61))</f>
        <v>#N/A</v>
      </c>
      <c r="CE61" s="27" t="str">
        <f t="shared" si="26"/>
        <v/>
      </c>
      <c r="CF61" s="26" t="e">
        <f t="shared" si="27"/>
        <v>#N/A</v>
      </c>
      <c r="CG61" s="49">
        <f t="shared" si="28"/>
        <v>0</v>
      </c>
      <c r="CH61" s="50"/>
      <c r="CI61" s="46">
        <f t="shared" si="29"/>
        <v>0</v>
      </c>
      <c r="CJ61" s="43" t="s">
        <v>1904</v>
      </c>
      <c r="CK61" s="44" t="str">
        <f t="shared" si="30"/>
        <v/>
      </c>
      <c r="CL61" s="43" t="s">
        <v>1904</v>
      </c>
      <c r="CM61" s="44" t="str">
        <f t="shared" si="31"/>
        <v/>
      </c>
      <c r="CN61" s="43" t="s">
        <v>1904</v>
      </c>
      <c r="CO61" s="44" t="str">
        <f t="shared" si="32"/>
        <v/>
      </c>
      <c r="CP61" s="43" t="s">
        <v>1904</v>
      </c>
      <c r="CQ61" s="44" t="str">
        <f t="shared" si="33"/>
        <v/>
      </c>
      <c r="CR61" s="43" t="s">
        <v>1904</v>
      </c>
      <c r="CS61" s="40" t="str">
        <f t="shared" si="34"/>
        <v>Rellene todos los datos</v>
      </c>
      <c r="CT61" s="40"/>
      <c r="CU61" s="6" t="str">
        <f t="shared" si="36"/>
        <v/>
      </c>
    </row>
    <row r="62" spans="1:99" ht="30.75" thickBot="1" x14ac:dyDescent="0.3">
      <c r="A62" s="13"/>
      <c r="B62" s="13" t="s">
        <v>1901</v>
      </c>
      <c r="C62" s="15" t="s">
        <v>1120</v>
      </c>
      <c r="D62" s="9" t="s">
        <v>1118</v>
      </c>
      <c r="E62" s="10" t="str">
        <f t="shared" si="35"/>
        <v>XX</v>
      </c>
      <c r="F62" s="13"/>
      <c r="G62" s="22" t="s">
        <v>1119</v>
      </c>
      <c r="H62" s="24">
        <f>IFERROR(VLOOKUP('ENUMERACION CASAS RURALES'!G62,Datos!$A$1:$B$47,2,FALSE),"")</f>
        <v>0</v>
      </c>
      <c r="I62" s="22"/>
      <c r="J62" s="25" t="str">
        <f>IFERROR(VLOOKUP('ENUMERACION CASAS RURALES'!I62,Datos!$D$2:$F$1070,3,FALSE),"")</f>
        <v/>
      </c>
      <c r="K62" s="13"/>
      <c r="L62" s="14"/>
      <c r="M62" s="14"/>
      <c r="N62" s="14"/>
      <c r="O62" s="14"/>
      <c r="P62" s="26" t="str">
        <f t="shared" si="2"/>
        <v>-</v>
      </c>
      <c r="Q62" s="14"/>
      <c r="R62" s="26" t="str">
        <f t="shared" si="3"/>
        <v>-</v>
      </c>
      <c r="S62" s="14"/>
      <c r="T62" s="26" t="str">
        <f t="shared" si="4"/>
        <v>-</v>
      </c>
      <c r="U62" s="14"/>
      <c r="V62" s="26" t="str">
        <f t="shared" si="5"/>
        <v>-</v>
      </c>
      <c r="W62" s="14"/>
      <c r="X62" s="26" t="str">
        <f t="shared" si="6"/>
        <v>-</v>
      </c>
      <c r="Y62" s="14"/>
      <c r="Z62" s="26" t="str">
        <f t="shared" si="7"/>
        <v>-</v>
      </c>
      <c r="AA62" s="14"/>
      <c r="AB62" s="26" t="str">
        <f t="shared" si="8"/>
        <v>-</v>
      </c>
      <c r="AC62" s="14"/>
      <c r="AD62" s="26" t="str">
        <f t="shared" si="9"/>
        <v>-</v>
      </c>
      <c r="AE62" s="14"/>
      <c r="AF62" s="26" t="str">
        <f t="shared" si="10"/>
        <v>-</v>
      </c>
      <c r="AG62" s="14"/>
      <c r="AH62" s="26" t="str">
        <f t="shared" si="11"/>
        <v>-</v>
      </c>
      <c r="AI62" s="46">
        <f t="shared" si="12"/>
        <v>0</v>
      </c>
      <c r="AJ62" s="27" t="e">
        <f>VLOOKUP($AJ$18,Datos!$K$6:$P$12,MATCH('ENUMERACION CASAS RURALES'!C62,Datos!$K$6:$P$6,0),FALSE)</f>
        <v>#N/A</v>
      </c>
      <c r="AK62" s="27" t="e">
        <f>VLOOKUP($AK$18,Datos!$K$6:$P$12,MATCH('ENUMERACION CASAS RURALES'!C62,Datos!$K$6:$P$6,0),FALSE)</f>
        <v>#N/A</v>
      </c>
      <c r="AL62" s="26" t="e">
        <f t="shared" si="13"/>
        <v>#N/A</v>
      </c>
      <c r="AM62" s="27">
        <f t="shared" si="14"/>
        <v>0</v>
      </c>
      <c r="AN62" s="14" t="s">
        <v>1901</v>
      </c>
      <c r="AO62" s="27" t="e">
        <f>VLOOKUP(AN62,Datos!$K$6:$P$10,MATCH('ENUMERACION CASAS RURALES'!$C62,Datos!$K$6:$P$6,0),FALSE)</f>
        <v>#N/A</v>
      </c>
      <c r="AP62" s="27" t="e">
        <f t="shared" si="15"/>
        <v>#N/A</v>
      </c>
      <c r="AQ62" s="14"/>
      <c r="AR62" s="14" t="s">
        <v>1901</v>
      </c>
      <c r="AS62" s="27" t="e">
        <f>VLOOKUP(AR62,Datos!$K$6:$P$10,MATCH('ENUMERACION CASAS RURALES'!$C62,Datos!$K$6:$P$6,0),FALSE)</f>
        <v>#N/A</v>
      </c>
      <c r="AT62" s="27" t="e">
        <f t="shared" si="16"/>
        <v>#N/A</v>
      </c>
      <c r="AU62" s="14"/>
      <c r="AV62" s="14" t="s">
        <v>1901</v>
      </c>
      <c r="AW62" s="27" t="e">
        <f>VLOOKUP(AV62,Datos!$K$6:$P$10,MATCH('ENUMERACION CASAS RURALES'!$C62,Datos!$K$6:$P$6,0),FALSE)</f>
        <v>#N/A</v>
      </c>
      <c r="AX62" s="27" t="e">
        <f t="shared" si="17"/>
        <v>#N/A</v>
      </c>
      <c r="AY62" s="14"/>
      <c r="AZ62" s="14" t="s">
        <v>1901</v>
      </c>
      <c r="BA62" s="27" t="e">
        <f>VLOOKUP(AZ62,Datos!$K$6:$P$10,MATCH('ENUMERACION CASAS RURALES'!$C62,Datos!$K$6:$P$6,0),FALSE)</f>
        <v>#N/A</v>
      </c>
      <c r="BB62" s="27" t="e">
        <f t="shared" si="18"/>
        <v>#N/A</v>
      </c>
      <c r="BC62" s="14"/>
      <c r="BD62" s="14" t="s">
        <v>1901</v>
      </c>
      <c r="BE62" s="27" t="e">
        <f>VLOOKUP(BD62,Datos!$K$6:$P$10,MATCH('ENUMERACION CASAS RURALES'!$C62,Datos!$K$6:$P$6,0),FALSE)</f>
        <v>#N/A</v>
      </c>
      <c r="BF62" s="27" t="e">
        <f t="shared" si="19"/>
        <v>#N/A</v>
      </c>
      <c r="BG62" s="14"/>
      <c r="BH62" s="14" t="s">
        <v>1901</v>
      </c>
      <c r="BI62" s="27" t="e">
        <f>VLOOKUP(BH62,Datos!$K$6:$P$10,MATCH('ENUMERACION CASAS RURALES'!$C62,Datos!$K$6:$P$6,0),FALSE)</f>
        <v>#N/A</v>
      </c>
      <c r="BJ62" s="27" t="e">
        <f t="shared" si="20"/>
        <v>#N/A</v>
      </c>
      <c r="BK62" s="14"/>
      <c r="BL62" s="14" t="s">
        <v>1901</v>
      </c>
      <c r="BM62" s="27" t="e">
        <f>VLOOKUP(BL62,Datos!$K$6:$P$10,MATCH('ENUMERACION CASAS RURALES'!$C62,Datos!$K$6:$P$6,0),FALSE)</f>
        <v>#N/A</v>
      </c>
      <c r="BN62" s="27" t="e">
        <f t="shared" si="21"/>
        <v>#N/A</v>
      </c>
      <c r="BO62" s="14"/>
      <c r="BP62" s="14" t="s">
        <v>1901</v>
      </c>
      <c r="BQ62" s="27" t="e">
        <f>VLOOKUP(BP62,Datos!$K$6:$P$10,MATCH('ENUMERACION CASAS RURALES'!$C62,Datos!$K$6:$P$6,0),FALSE)</f>
        <v>#N/A</v>
      </c>
      <c r="BR62" s="27" t="e">
        <f t="shared" si="22"/>
        <v>#N/A</v>
      </c>
      <c r="BS62" s="14"/>
      <c r="BT62" s="14" t="s">
        <v>1901</v>
      </c>
      <c r="BU62" s="27" t="e">
        <f>VLOOKUP(BT62,Datos!$K$6:$P$10,MATCH('ENUMERACION CASAS RURALES'!$C62,Datos!$K$6:$P$6,0),FALSE)</f>
        <v>#N/A</v>
      </c>
      <c r="BV62" s="27" t="e">
        <f t="shared" si="23"/>
        <v>#N/A</v>
      </c>
      <c r="BW62" s="14"/>
      <c r="BX62" s="14" t="s">
        <v>1901</v>
      </c>
      <c r="BY62" s="27" t="e">
        <f>VLOOKUP(BX62,Datos!$K$6:$P$10,MATCH('ENUMERACION CASAS RURALES'!$C62,Datos!$K$6:$P$6,0),FALSE)</f>
        <v>#N/A</v>
      </c>
      <c r="BZ62" s="27" t="e">
        <f t="shared" si="24"/>
        <v>#N/A</v>
      </c>
      <c r="CA62" s="14"/>
      <c r="CB62" s="46">
        <f t="shared" si="25"/>
        <v>0</v>
      </c>
      <c r="CC62" s="32">
        <v>0</v>
      </c>
      <c r="CD62" s="27" t="e">
        <f>IF(((VLOOKUP($CD$19,Datos!$K$6:$P$9,MATCH('ENUMERACION CASAS RURALES'!$C62,Datos!$K$6:$P$6,0),FALSE))*CB62)&lt;10,10,((VLOOKUP($CD$19,Datos!$K$6:$P$9,MATCH('ENUMERACION CASAS RURALES'!$C62,Datos!$K$6:$P$6,0),FALSE))*CB62))</f>
        <v>#N/A</v>
      </c>
      <c r="CE62" s="27" t="str">
        <f t="shared" si="26"/>
        <v/>
      </c>
      <c r="CF62" s="26" t="e">
        <f t="shared" si="27"/>
        <v>#N/A</v>
      </c>
      <c r="CG62" s="49">
        <f t="shared" si="28"/>
        <v>0</v>
      </c>
      <c r="CH62" s="50"/>
      <c r="CI62" s="46">
        <f t="shared" si="29"/>
        <v>0</v>
      </c>
      <c r="CJ62" s="43" t="s">
        <v>1904</v>
      </c>
      <c r="CK62" s="44" t="str">
        <f t="shared" si="30"/>
        <v/>
      </c>
      <c r="CL62" s="43" t="s">
        <v>1904</v>
      </c>
      <c r="CM62" s="44" t="str">
        <f t="shared" si="31"/>
        <v/>
      </c>
      <c r="CN62" s="43" t="s">
        <v>1904</v>
      </c>
      <c r="CO62" s="44" t="str">
        <f t="shared" si="32"/>
        <v/>
      </c>
      <c r="CP62" s="43" t="s">
        <v>1904</v>
      </c>
      <c r="CQ62" s="44" t="str">
        <f t="shared" si="33"/>
        <v/>
      </c>
      <c r="CR62" s="43" t="s">
        <v>1904</v>
      </c>
      <c r="CS62" s="40" t="str">
        <f t="shared" si="34"/>
        <v>Rellene todos los datos</v>
      </c>
      <c r="CT62" s="40"/>
      <c r="CU62" s="6" t="str">
        <f t="shared" si="36"/>
        <v/>
      </c>
    </row>
    <row r="63" spans="1:99" ht="30.75" thickBot="1" x14ac:dyDescent="0.3">
      <c r="A63" s="13"/>
      <c r="B63" s="13" t="s">
        <v>1901</v>
      </c>
      <c r="C63" s="15" t="s">
        <v>1120</v>
      </c>
      <c r="D63" s="9" t="s">
        <v>1118</v>
      </c>
      <c r="E63" s="10" t="str">
        <f t="shared" si="35"/>
        <v>XX</v>
      </c>
      <c r="F63" s="13"/>
      <c r="G63" s="22" t="s">
        <v>1119</v>
      </c>
      <c r="H63" s="24">
        <f>IFERROR(VLOOKUP('ENUMERACION CASAS RURALES'!G63,Datos!$A$1:$B$47,2,FALSE),"")</f>
        <v>0</v>
      </c>
      <c r="I63" s="22"/>
      <c r="J63" s="25" t="str">
        <f>IFERROR(VLOOKUP('ENUMERACION CASAS RURALES'!I63,Datos!$D$2:$F$1070,3,FALSE),"")</f>
        <v/>
      </c>
      <c r="K63" s="13"/>
      <c r="L63" s="14"/>
      <c r="M63" s="14"/>
      <c r="N63" s="14"/>
      <c r="O63" s="14"/>
      <c r="P63" s="26" t="str">
        <f t="shared" si="2"/>
        <v>-</v>
      </c>
      <c r="Q63" s="14"/>
      <c r="R63" s="26" t="str">
        <f t="shared" si="3"/>
        <v>-</v>
      </c>
      <c r="S63" s="14"/>
      <c r="T63" s="26" t="str">
        <f t="shared" si="4"/>
        <v>-</v>
      </c>
      <c r="U63" s="14"/>
      <c r="V63" s="26" t="str">
        <f t="shared" si="5"/>
        <v>-</v>
      </c>
      <c r="W63" s="14"/>
      <c r="X63" s="26" t="str">
        <f t="shared" si="6"/>
        <v>-</v>
      </c>
      <c r="Y63" s="14"/>
      <c r="Z63" s="26" t="str">
        <f t="shared" si="7"/>
        <v>-</v>
      </c>
      <c r="AA63" s="14"/>
      <c r="AB63" s="26" t="str">
        <f t="shared" si="8"/>
        <v>-</v>
      </c>
      <c r="AC63" s="14"/>
      <c r="AD63" s="26" t="str">
        <f t="shared" si="9"/>
        <v>-</v>
      </c>
      <c r="AE63" s="14"/>
      <c r="AF63" s="26" t="str">
        <f t="shared" si="10"/>
        <v>-</v>
      </c>
      <c r="AG63" s="14"/>
      <c r="AH63" s="26" t="str">
        <f t="shared" si="11"/>
        <v>-</v>
      </c>
      <c r="AI63" s="46">
        <f t="shared" si="12"/>
        <v>0</v>
      </c>
      <c r="AJ63" s="27" t="e">
        <f>VLOOKUP($AJ$18,Datos!$K$6:$P$12,MATCH('ENUMERACION CASAS RURALES'!C63,Datos!$K$6:$P$6,0),FALSE)</f>
        <v>#N/A</v>
      </c>
      <c r="AK63" s="27" t="e">
        <f>VLOOKUP($AK$18,Datos!$K$6:$P$12,MATCH('ENUMERACION CASAS RURALES'!C63,Datos!$K$6:$P$6,0),FALSE)</f>
        <v>#N/A</v>
      </c>
      <c r="AL63" s="26" t="e">
        <f t="shared" si="13"/>
        <v>#N/A</v>
      </c>
      <c r="AM63" s="27">
        <f t="shared" si="14"/>
        <v>0</v>
      </c>
      <c r="AN63" s="14" t="s">
        <v>1901</v>
      </c>
      <c r="AO63" s="27" t="e">
        <f>VLOOKUP(AN63,Datos!$K$6:$P$10,MATCH('ENUMERACION CASAS RURALES'!$C63,Datos!$K$6:$P$6,0),FALSE)</f>
        <v>#N/A</v>
      </c>
      <c r="AP63" s="27" t="e">
        <f t="shared" si="15"/>
        <v>#N/A</v>
      </c>
      <c r="AQ63" s="14"/>
      <c r="AR63" s="14" t="s">
        <v>1901</v>
      </c>
      <c r="AS63" s="27" t="e">
        <f>VLOOKUP(AR63,Datos!$K$6:$P$10,MATCH('ENUMERACION CASAS RURALES'!$C63,Datos!$K$6:$P$6,0),FALSE)</f>
        <v>#N/A</v>
      </c>
      <c r="AT63" s="27" t="e">
        <f t="shared" si="16"/>
        <v>#N/A</v>
      </c>
      <c r="AU63" s="14"/>
      <c r="AV63" s="14" t="s">
        <v>1901</v>
      </c>
      <c r="AW63" s="27" t="e">
        <f>VLOOKUP(AV63,Datos!$K$6:$P$10,MATCH('ENUMERACION CASAS RURALES'!$C63,Datos!$K$6:$P$6,0),FALSE)</f>
        <v>#N/A</v>
      </c>
      <c r="AX63" s="27" t="e">
        <f t="shared" si="17"/>
        <v>#N/A</v>
      </c>
      <c r="AY63" s="14"/>
      <c r="AZ63" s="14" t="s">
        <v>1901</v>
      </c>
      <c r="BA63" s="27" t="e">
        <f>VLOOKUP(AZ63,Datos!$K$6:$P$10,MATCH('ENUMERACION CASAS RURALES'!$C63,Datos!$K$6:$P$6,0),FALSE)</f>
        <v>#N/A</v>
      </c>
      <c r="BB63" s="27" t="e">
        <f t="shared" si="18"/>
        <v>#N/A</v>
      </c>
      <c r="BC63" s="14"/>
      <c r="BD63" s="14" t="s">
        <v>1901</v>
      </c>
      <c r="BE63" s="27" t="e">
        <f>VLOOKUP(BD63,Datos!$K$6:$P$10,MATCH('ENUMERACION CASAS RURALES'!$C63,Datos!$K$6:$P$6,0),FALSE)</f>
        <v>#N/A</v>
      </c>
      <c r="BF63" s="27" t="e">
        <f t="shared" si="19"/>
        <v>#N/A</v>
      </c>
      <c r="BG63" s="14"/>
      <c r="BH63" s="14" t="s">
        <v>1901</v>
      </c>
      <c r="BI63" s="27" t="e">
        <f>VLOOKUP(BH63,Datos!$K$6:$P$10,MATCH('ENUMERACION CASAS RURALES'!$C63,Datos!$K$6:$P$6,0),FALSE)</f>
        <v>#N/A</v>
      </c>
      <c r="BJ63" s="27" t="e">
        <f t="shared" si="20"/>
        <v>#N/A</v>
      </c>
      <c r="BK63" s="14"/>
      <c r="BL63" s="14" t="s">
        <v>1901</v>
      </c>
      <c r="BM63" s="27" t="e">
        <f>VLOOKUP(BL63,Datos!$K$6:$P$10,MATCH('ENUMERACION CASAS RURALES'!$C63,Datos!$K$6:$P$6,0),FALSE)</f>
        <v>#N/A</v>
      </c>
      <c r="BN63" s="27" t="e">
        <f t="shared" si="21"/>
        <v>#N/A</v>
      </c>
      <c r="BO63" s="14"/>
      <c r="BP63" s="14" t="s">
        <v>1901</v>
      </c>
      <c r="BQ63" s="27" t="e">
        <f>VLOOKUP(BP63,Datos!$K$6:$P$10,MATCH('ENUMERACION CASAS RURALES'!$C63,Datos!$K$6:$P$6,0),FALSE)</f>
        <v>#N/A</v>
      </c>
      <c r="BR63" s="27" t="e">
        <f t="shared" si="22"/>
        <v>#N/A</v>
      </c>
      <c r="BS63" s="14"/>
      <c r="BT63" s="14" t="s">
        <v>1901</v>
      </c>
      <c r="BU63" s="27" t="e">
        <f>VLOOKUP(BT63,Datos!$K$6:$P$10,MATCH('ENUMERACION CASAS RURALES'!$C63,Datos!$K$6:$P$6,0),FALSE)</f>
        <v>#N/A</v>
      </c>
      <c r="BV63" s="27" t="e">
        <f t="shared" si="23"/>
        <v>#N/A</v>
      </c>
      <c r="BW63" s="14"/>
      <c r="BX63" s="14" t="s">
        <v>1901</v>
      </c>
      <c r="BY63" s="27" t="e">
        <f>VLOOKUP(BX63,Datos!$K$6:$P$10,MATCH('ENUMERACION CASAS RURALES'!$C63,Datos!$K$6:$P$6,0),FALSE)</f>
        <v>#N/A</v>
      </c>
      <c r="BZ63" s="27" t="e">
        <f t="shared" si="24"/>
        <v>#N/A</v>
      </c>
      <c r="CA63" s="14"/>
      <c r="CB63" s="46">
        <f t="shared" si="25"/>
        <v>0</v>
      </c>
      <c r="CC63" s="32">
        <v>0</v>
      </c>
      <c r="CD63" s="27" t="e">
        <f>IF(((VLOOKUP($CD$19,Datos!$K$6:$P$9,MATCH('ENUMERACION CASAS RURALES'!$C63,Datos!$K$6:$P$6,0),FALSE))*CB63)&lt;10,10,((VLOOKUP($CD$19,Datos!$K$6:$P$9,MATCH('ENUMERACION CASAS RURALES'!$C63,Datos!$K$6:$P$6,0),FALSE))*CB63))</f>
        <v>#N/A</v>
      </c>
      <c r="CE63" s="27" t="str">
        <f t="shared" si="26"/>
        <v/>
      </c>
      <c r="CF63" s="26" t="e">
        <f t="shared" si="27"/>
        <v>#N/A</v>
      </c>
      <c r="CG63" s="49">
        <f t="shared" si="28"/>
        <v>0</v>
      </c>
      <c r="CH63" s="50"/>
      <c r="CI63" s="46">
        <f t="shared" si="29"/>
        <v>0</v>
      </c>
      <c r="CJ63" s="43" t="s">
        <v>1904</v>
      </c>
      <c r="CK63" s="44" t="str">
        <f t="shared" si="30"/>
        <v/>
      </c>
      <c r="CL63" s="43" t="s">
        <v>1904</v>
      </c>
      <c r="CM63" s="44" t="str">
        <f t="shared" si="31"/>
        <v/>
      </c>
      <c r="CN63" s="43" t="s">
        <v>1904</v>
      </c>
      <c r="CO63" s="44" t="str">
        <f t="shared" si="32"/>
        <v/>
      </c>
      <c r="CP63" s="43" t="s">
        <v>1904</v>
      </c>
      <c r="CQ63" s="44" t="str">
        <f t="shared" si="33"/>
        <v/>
      </c>
      <c r="CR63" s="43" t="s">
        <v>1904</v>
      </c>
      <c r="CS63" s="40" t="str">
        <f t="shared" si="34"/>
        <v>Rellene todos los datos</v>
      </c>
      <c r="CT63" s="40"/>
      <c r="CU63" s="6" t="str">
        <f t="shared" si="36"/>
        <v/>
      </c>
    </row>
    <row r="64" spans="1:99" ht="30.75" thickBot="1" x14ac:dyDescent="0.3">
      <c r="A64" s="13"/>
      <c r="B64" s="13" t="s">
        <v>1901</v>
      </c>
      <c r="C64" s="15" t="s">
        <v>1120</v>
      </c>
      <c r="D64" s="9" t="s">
        <v>1118</v>
      </c>
      <c r="E64" s="10" t="str">
        <f t="shared" si="35"/>
        <v>XX</v>
      </c>
      <c r="F64" s="13"/>
      <c r="G64" s="22" t="s">
        <v>1119</v>
      </c>
      <c r="H64" s="24">
        <f>IFERROR(VLOOKUP('ENUMERACION CASAS RURALES'!G64,Datos!$A$1:$B$47,2,FALSE),"")</f>
        <v>0</v>
      </c>
      <c r="I64" s="22"/>
      <c r="J64" s="25" t="str">
        <f>IFERROR(VLOOKUP('ENUMERACION CASAS RURALES'!I64,Datos!$D$2:$F$1070,3,FALSE),"")</f>
        <v/>
      </c>
      <c r="K64" s="13"/>
      <c r="L64" s="14"/>
      <c r="M64" s="14"/>
      <c r="N64" s="14"/>
      <c r="O64" s="14"/>
      <c r="P64" s="26" t="str">
        <f t="shared" si="2"/>
        <v>-</v>
      </c>
      <c r="Q64" s="14"/>
      <c r="R64" s="26" t="str">
        <f t="shared" si="3"/>
        <v>-</v>
      </c>
      <c r="S64" s="14"/>
      <c r="T64" s="26" t="str">
        <f t="shared" si="4"/>
        <v>-</v>
      </c>
      <c r="U64" s="14"/>
      <c r="V64" s="26" t="str">
        <f t="shared" si="5"/>
        <v>-</v>
      </c>
      <c r="W64" s="14"/>
      <c r="X64" s="26" t="str">
        <f t="shared" si="6"/>
        <v>-</v>
      </c>
      <c r="Y64" s="14"/>
      <c r="Z64" s="26" t="str">
        <f t="shared" si="7"/>
        <v>-</v>
      </c>
      <c r="AA64" s="14"/>
      <c r="AB64" s="26" t="str">
        <f t="shared" si="8"/>
        <v>-</v>
      </c>
      <c r="AC64" s="14"/>
      <c r="AD64" s="26" t="str">
        <f t="shared" si="9"/>
        <v>-</v>
      </c>
      <c r="AE64" s="14"/>
      <c r="AF64" s="26" t="str">
        <f t="shared" si="10"/>
        <v>-</v>
      </c>
      <c r="AG64" s="14"/>
      <c r="AH64" s="26" t="str">
        <f t="shared" si="11"/>
        <v>-</v>
      </c>
      <c r="AI64" s="46">
        <f t="shared" si="12"/>
        <v>0</v>
      </c>
      <c r="AJ64" s="27" t="e">
        <f>VLOOKUP($AJ$18,Datos!$K$6:$P$12,MATCH('ENUMERACION CASAS RURALES'!C64,Datos!$K$6:$P$6,0),FALSE)</f>
        <v>#N/A</v>
      </c>
      <c r="AK64" s="27" t="e">
        <f>VLOOKUP($AK$18,Datos!$K$6:$P$12,MATCH('ENUMERACION CASAS RURALES'!C64,Datos!$K$6:$P$6,0),FALSE)</f>
        <v>#N/A</v>
      </c>
      <c r="AL64" s="26" t="e">
        <f t="shared" si="13"/>
        <v>#N/A</v>
      </c>
      <c r="AM64" s="27">
        <f t="shared" si="14"/>
        <v>0</v>
      </c>
      <c r="AN64" s="14" t="s">
        <v>1901</v>
      </c>
      <c r="AO64" s="27" t="e">
        <f>VLOOKUP(AN64,Datos!$K$6:$P$10,MATCH('ENUMERACION CASAS RURALES'!$C64,Datos!$K$6:$P$6,0),FALSE)</f>
        <v>#N/A</v>
      </c>
      <c r="AP64" s="27" t="e">
        <f t="shared" si="15"/>
        <v>#N/A</v>
      </c>
      <c r="AQ64" s="14"/>
      <c r="AR64" s="14" t="s">
        <v>1901</v>
      </c>
      <c r="AS64" s="27" t="e">
        <f>VLOOKUP(AR64,Datos!$K$6:$P$10,MATCH('ENUMERACION CASAS RURALES'!$C64,Datos!$K$6:$P$6,0),FALSE)</f>
        <v>#N/A</v>
      </c>
      <c r="AT64" s="27" t="e">
        <f t="shared" si="16"/>
        <v>#N/A</v>
      </c>
      <c r="AU64" s="14"/>
      <c r="AV64" s="14" t="s">
        <v>1901</v>
      </c>
      <c r="AW64" s="27" t="e">
        <f>VLOOKUP(AV64,Datos!$K$6:$P$10,MATCH('ENUMERACION CASAS RURALES'!$C64,Datos!$K$6:$P$6,0),FALSE)</f>
        <v>#N/A</v>
      </c>
      <c r="AX64" s="27" t="e">
        <f t="shared" si="17"/>
        <v>#N/A</v>
      </c>
      <c r="AY64" s="14"/>
      <c r="AZ64" s="14" t="s">
        <v>1901</v>
      </c>
      <c r="BA64" s="27" t="e">
        <f>VLOOKUP(AZ64,Datos!$K$6:$P$10,MATCH('ENUMERACION CASAS RURALES'!$C64,Datos!$K$6:$P$6,0),FALSE)</f>
        <v>#N/A</v>
      </c>
      <c r="BB64" s="27" t="e">
        <f t="shared" si="18"/>
        <v>#N/A</v>
      </c>
      <c r="BC64" s="14"/>
      <c r="BD64" s="14" t="s">
        <v>1901</v>
      </c>
      <c r="BE64" s="27" t="e">
        <f>VLOOKUP(BD64,Datos!$K$6:$P$10,MATCH('ENUMERACION CASAS RURALES'!$C64,Datos!$K$6:$P$6,0),FALSE)</f>
        <v>#N/A</v>
      </c>
      <c r="BF64" s="27" t="e">
        <f t="shared" si="19"/>
        <v>#N/A</v>
      </c>
      <c r="BG64" s="14"/>
      <c r="BH64" s="14" t="s">
        <v>1901</v>
      </c>
      <c r="BI64" s="27" t="e">
        <f>VLOOKUP(BH64,Datos!$K$6:$P$10,MATCH('ENUMERACION CASAS RURALES'!$C64,Datos!$K$6:$P$6,0),FALSE)</f>
        <v>#N/A</v>
      </c>
      <c r="BJ64" s="27" t="e">
        <f t="shared" si="20"/>
        <v>#N/A</v>
      </c>
      <c r="BK64" s="14"/>
      <c r="BL64" s="14" t="s">
        <v>1901</v>
      </c>
      <c r="BM64" s="27" t="e">
        <f>VLOOKUP(BL64,Datos!$K$6:$P$10,MATCH('ENUMERACION CASAS RURALES'!$C64,Datos!$K$6:$P$6,0),FALSE)</f>
        <v>#N/A</v>
      </c>
      <c r="BN64" s="27" t="e">
        <f t="shared" si="21"/>
        <v>#N/A</v>
      </c>
      <c r="BO64" s="14"/>
      <c r="BP64" s="14" t="s">
        <v>1901</v>
      </c>
      <c r="BQ64" s="27" t="e">
        <f>VLOOKUP(BP64,Datos!$K$6:$P$10,MATCH('ENUMERACION CASAS RURALES'!$C64,Datos!$K$6:$P$6,0),FALSE)</f>
        <v>#N/A</v>
      </c>
      <c r="BR64" s="27" t="e">
        <f t="shared" si="22"/>
        <v>#N/A</v>
      </c>
      <c r="BS64" s="14"/>
      <c r="BT64" s="14" t="s">
        <v>1901</v>
      </c>
      <c r="BU64" s="27" t="e">
        <f>VLOOKUP(BT64,Datos!$K$6:$P$10,MATCH('ENUMERACION CASAS RURALES'!$C64,Datos!$K$6:$P$6,0),FALSE)</f>
        <v>#N/A</v>
      </c>
      <c r="BV64" s="27" t="e">
        <f t="shared" si="23"/>
        <v>#N/A</v>
      </c>
      <c r="BW64" s="14"/>
      <c r="BX64" s="14" t="s">
        <v>1901</v>
      </c>
      <c r="BY64" s="27" t="e">
        <f>VLOOKUP(BX64,Datos!$K$6:$P$10,MATCH('ENUMERACION CASAS RURALES'!$C64,Datos!$K$6:$P$6,0),FALSE)</f>
        <v>#N/A</v>
      </c>
      <c r="BZ64" s="27" t="e">
        <f t="shared" si="24"/>
        <v>#N/A</v>
      </c>
      <c r="CA64" s="14"/>
      <c r="CB64" s="46">
        <f t="shared" si="25"/>
        <v>0</v>
      </c>
      <c r="CC64" s="32">
        <v>0</v>
      </c>
      <c r="CD64" s="27" t="e">
        <f>IF(((VLOOKUP($CD$19,Datos!$K$6:$P$9,MATCH('ENUMERACION CASAS RURALES'!$C64,Datos!$K$6:$P$6,0),FALSE))*CB64)&lt;10,10,((VLOOKUP($CD$19,Datos!$K$6:$P$9,MATCH('ENUMERACION CASAS RURALES'!$C64,Datos!$K$6:$P$6,0),FALSE))*CB64))</f>
        <v>#N/A</v>
      </c>
      <c r="CE64" s="27" t="str">
        <f t="shared" si="26"/>
        <v/>
      </c>
      <c r="CF64" s="26" t="e">
        <f t="shared" si="27"/>
        <v>#N/A</v>
      </c>
      <c r="CG64" s="49">
        <f t="shared" si="28"/>
        <v>0</v>
      </c>
      <c r="CH64" s="50"/>
      <c r="CI64" s="46">
        <f t="shared" si="29"/>
        <v>0</v>
      </c>
      <c r="CJ64" s="43" t="s">
        <v>1904</v>
      </c>
      <c r="CK64" s="44" t="str">
        <f t="shared" si="30"/>
        <v/>
      </c>
      <c r="CL64" s="43" t="s">
        <v>1904</v>
      </c>
      <c r="CM64" s="44" t="str">
        <f t="shared" si="31"/>
        <v/>
      </c>
      <c r="CN64" s="43" t="s">
        <v>1904</v>
      </c>
      <c r="CO64" s="44" t="str">
        <f t="shared" si="32"/>
        <v/>
      </c>
      <c r="CP64" s="43" t="s">
        <v>1904</v>
      </c>
      <c r="CQ64" s="44" t="str">
        <f t="shared" si="33"/>
        <v/>
      </c>
      <c r="CR64" s="43" t="s">
        <v>1904</v>
      </c>
      <c r="CS64" s="40" t="str">
        <f t="shared" si="34"/>
        <v>Rellene todos los datos</v>
      </c>
      <c r="CT64" s="40"/>
      <c r="CU64" s="6" t="str">
        <f t="shared" si="36"/>
        <v/>
      </c>
    </row>
    <row r="65" spans="1:99" ht="30.75" thickBot="1" x14ac:dyDescent="0.3">
      <c r="A65" s="13"/>
      <c r="B65" s="13" t="s">
        <v>1901</v>
      </c>
      <c r="C65" s="15" t="s">
        <v>1120</v>
      </c>
      <c r="D65" s="9" t="s">
        <v>1118</v>
      </c>
      <c r="E65" s="10" t="str">
        <f t="shared" si="35"/>
        <v>XX</v>
      </c>
      <c r="F65" s="13"/>
      <c r="G65" s="22" t="s">
        <v>1119</v>
      </c>
      <c r="H65" s="24">
        <f>IFERROR(VLOOKUP('ENUMERACION CASAS RURALES'!G65,Datos!$A$1:$B$47,2,FALSE),"")</f>
        <v>0</v>
      </c>
      <c r="I65" s="22"/>
      <c r="J65" s="25" t="str">
        <f>IFERROR(VLOOKUP('ENUMERACION CASAS RURALES'!I65,Datos!$D$2:$F$1070,3,FALSE),"")</f>
        <v/>
      </c>
      <c r="K65" s="13"/>
      <c r="L65" s="14"/>
      <c r="M65" s="14"/>
      <c r="N65" s="14"/>
      <c r="O65" s="14"/>
      <c r="P65" s="26" t="str">
        <f t="shared" si="2"/>
        <v>-</v>
      </c>
      <c r="Q65" s="14"/>
      <c r="R65" s="26" t="str">
        <f t="shared" si="3"/>
        <v>-</v>
      </c>
      <c r="S65" s="14"/>
      <c r="T65" s="26" t="str">
        <f t="shared" si="4"/>
        <v>-</v>
      </c>
      <c r="U65" s="14"/>
      <c r="V65" s="26" t="str">
        <f t="shared" si="5"/>
        <v>-</v>
      </c>
      <c r="W65" s="14"/>
      <c r="X65" s="26" t="str">
        <f t="shared" si="6"/>
        <v>-</v>
      </c>
      <c r="Y65" s="14"/>
      <c r="Z65" s="26" t="str">
        <f t="shared" si="7"/>
        <v>-</v>
      </c>
      <c r="AA65" s="14"/>
      <c r="AB65" s="26" t="str">
        <f t="shared" si="8"/>
        <v>-</v>
      </c>
      <c r="AC65" s="14"/>
      <c r="AD65" s="26" t="str">
        <f t="shared" si="9"/>
        <v>-</v>
      </c>
      <c r="AE65" s="14"/>
      <c r="AF65" s="26" t="str">
        <f t="shared" si="10"/>
        <v>-</v>
      </c>
      <c r="AG65" s="14"/>
      <c r="AH65" s="26" t="str">
        <f t="shared" si="11"/>
        <v>-</v>
      </c>
      <c r="AI65" s="46">
        <f t="shared" si="12"/>
        <v>0</v>
      </c>
      <c r="AJ65" s="27" t="e">
        <f>VLOOKUP($AJ$18,Datos!$K$6:$P$12,MATCH('ENUMERACION CASAS RURALES'!C65,Datos!$K$6:$P$6,0),FALSE)</f>
        <v>#N/A</v>
      </c>
      <c r="AK65" s="27" t="e">
        <f>VLOOKUP($AK$18,Datos!$K$6:$P$12,MATCH('ENUMERACION CASAS RURALES'!C65,Datos!$K$6:$P$6,0),FALSE)</f>
        <v>#N/A</v>
      </c>
      <c r="AL65" s="26" t="e">
        <f t="shared" si="13"/>
        <v>#N/A</v>
      </c>
      <c r="AM65" s="27">
        <f t="shared" si="14"/>
        <v>0</v>
      </c>
      <c r="AN65" s="14" t="s">
        <v>1901</v>
      </c>
      <c r="AO65" s="27" t="e">
        <f>VLOOKUP(AN65,Datos!$K$6:$P$10,MATCH('ENUMERACION CASAS RURALES'!$C65,Datos!$K$6:$P$6,0),FALSE)</f>
        <v>#N/A</v>
      </c>
      <c r="AP65" s="27" t="e">
        <f t="shared" si="15"/>
        <v>#N/A</v>
      </c>
      <c r="AQ65" s="14"/>
      <c r="AR65" s="14" t="s">
        <v>1901</v>
      </c>
      <c r="AS65" s="27" t="e">
        <f>VLOOKUP(AR65,Datos!$K$6:$P$10,MATCH('ENUMERACION CASAS RURALES'!$C65,Datos!$K$6:$P$6,0),FALSE)</f>
        <v>#N/A</v>
      </c>
      <c r="AT65" s="27" t="e">
        <f t="shared" si="16"/>
        <v>#N/A</v>
      </c>
      <c r="AU65" s="14"/>
      <c r="AV65" s="14" t="s">
        <v>1901</v>
      </c>
      <c r="AW65" s="27" t="e">
        <f>VLOOKUP(AV65,Datos!$K$6:$P$10,MATCH('ENUMERACION CASAS RURALES'!$C65,Datos!$K$6:$P$6,0),FALSE)</f>
        <v>#N/A</v>
      </c>
      <c r="AX65" s="27" t="e">
        <f t="shared" si="17"/>
        <v>#N/A</v>
      </c>
      <c r="AY65" s="14"/>
      <c r="AZ65" s="14" t="s">
        <v>1901</v>
      </c>
      <c r="BA65" s="27" t="e">
        <f>VLOOKUP(AZ65,Datos!$K$6:$P$10,MATCH('ENUMERACION CASAS RURALES'!$C65,Datos!$K$6:$P$6,0),FALSE)</f>
        <v>#N/A</v>
      </c>
      <c r="BB65" s="27" t="e">
        <f t="shared" si="18"/>
        <v>#N/A</v>
      </c>
      <c r="BC65" s="14"/>
      <c r="BD65" s="14" t="s">
        <v>1901</v>
      </c>
      <c r="BE65" s="27" t="e">
        <f>VLOOKUP(BD65,Datos!$K$6:$P$10,MATCH('ENUMERACION CASAS RURALES'!$C65,Datos!$K$6:$P$6,0),FALSE)</f>
        <v>#N/A</v>
      </c>
      <c r="BF65" s="27" t="e">
        <f t="shared" si="19"/>
        <v>#N/A</v>
      </c>
      <c r="BG65" s="14"/>
      <c r="BH65" s="14" t="s">
        <v>1901</v>
      </c>
      <c r="BI65" s="27" t="e">
        <f>VLOOKUP(BH65,Datos!$K$6:$P$10,MATCH('ENUMERACION CASAS RURALES'!$C65,Datos!$K$6:$P$6,0),FALSE)</f>
        <v>#N/A</v>
      </c>
      <c r="BJ65" s="27" t="e">
        <f t="shared" si="20"/>
        <v>#N/A</v>
      </c>
      <c r="BK65" s="14"/>
      <c r="BL65" s="14" t="s">
        <v>1901</v>
      </c>
      <c r="BM65" s="27" t="e">
        <f>VLOOKUP(BL65,Datos!$K$6:$P$10,MATCH('ENUMERACION CASAS RURALES'!$C65,Datos!$K$6:$P$6,0),FALSE)</f>
        <v>#N/A</v>
      </c>
      <c r="BN65" s="27" t="e">
        <f t="shared" si="21"/>
        <v>#N/A</v>
      </c>
      <c r="BO65" s="14"/>
      <c r="BP65" s="14" t="s">
        <v>1901</v>
      </c>
      <c r="BQ65" s="27" t="e">
        <f>VLOOKUP(BP65,Datos!$K$6:$P$10,MATCH('ENUMERACION CASAS RURALES'!$C65,Datos!$K$6:$P$6,0),FALSE)</f>
        <v>#N/A</v>
      </c>
      <c r="BR65" s="27" t="e">
        <f t="shared" si="22"/>
        <v>#N/A</v>
      </c>
      <c r="BS65" s="14"/>
      <c r="BT65" s="14" t="s">
        <v>1901</v>
      </c>
      <c r="BU65" s="27" t="e">
        <f>VLOOKUP(BT65,Datos!$K$6:$P$10,MATCH('ENUMERACION CASAS RURALES'!$C65,Datos!$K$6:$P$6,0),FALSE)</f>
        <v>#N/A</v>
      </c>
      <c r="BV65" s="27" t="e">
        <f t="shared" si="23"/>
        <v>#N/A</v>
      </c>
      <c r="BW65" s="14"/>
      <c r="BX65" s="14" t="s">
        <v>1901</v>
      </c>
      <c r="BY65" s="27" t="e">
        <f>VLOOKUP(BX65,Datos!$K$6:$P$10,MATCH('ENUMERACION CASAS RURALES'!$C65,Datos!$K$6:$P$6,0),FALSE)</f>
        <v>#N/A</v>
      </c>
      <c r="BZ65" s="27" t="e">
        <f t="shared" si="24"/>
        <v>#N/A</v>
      </c>
      <c r="CA65" s="14"/>
      <c r="CB65" s="46">
        <f t="shared" si="25"/>
        <v>0</v>
      </c>
      <c r="CC65" s="32">
        <v>0</v>
      </c>
      <c r="CD65" s="27" t="e">
        <f>IF(((VLOOKUP($CD$19,Datos!$K$6:$P$9,MATCH('ENUMERACION CASAS RURALES'!$C65,Datos!$K$6:$P$6,0),FALSE))*CB65)&lt;10,10,((VLOOKUP($CD$19,Datos!$K$6:$P$9,MATCH('ENUMERACION CASAS RURALES'!$C65,Datos!$K$6:$P$6,0),FALSE))*CB65))</f>
        <v>#N/A</v>
      </c>
      <c r="CE65" s="27" t="str">
        <f t="shared" si="26"/>
        <v/>
      </c>
      <c r="CF65" s="26" t="e">
        <f t="shared" si="27"/>
        <v>#N/A</v>
      </c>
      <c r="CG65" s="49">
        <f t="shared" si="28"/>
        <v>0</v>
      </c>
      <c r="CH65" s="50"/>
      <c r="CI65" s="46">
        <f t="shared" si="29"/>
        <v>0</v>
      </c>
      <c r="CJ65" s="43" t="s">
        <v>1904</v>
      </c>
      <c r="CK65" s="44" t="str">
        <f t="shared" si="30"/>
        <v/>
      </c>
      <c r="CL65" s="43" t="s">
        <v>1904</v>
      </c>
      <c r="CM65" s="44" t="str">
        <f t="shared" si="31"/>
        <v/>
      </c>
      <c r="CN65" s="43" t="s">
        <v>1904</v>
      </c>
      <c r="CO65" s="44" t="str">
        <f t="shared" si="32"/>
        <v/>
      </c>
      <c r="CP65" s="43" t="s">
        <v>1904</v>
      </c>
      <c r="CQ65" s="44" t="str">
        <f t="shared" si="33"/>
        <v/>
      </c>
      <c r="CR65" s="43" t="s">
        <v>1904</v>
      </c>
      <c r="CS65" s="40" t="str">
        <f t="shared" si="34"/>
        <v>Rellene todos los datos</v>
      </c>
      <c r="CT65" s="40"/>
      <c r="CU65" s="6" t="str">
        <f t="shared" si="36"/>
        <v/>
      </c>
    </row>
    <row r="66" spans="1:99" ht="30.75" thickBot="1" x14ac:dyDescent="0.3">
      <c r="A66" s="13"/>
      <c r="B66" s="13" t="s">
        <v>1901</v>
      </c>
      <c r="C66" s="15" t="s">
        <v>1120</v>
      </c>
      <c r="D66" s="9" t="s">
        <v>1118</v>
      </c>
      <c r="E66" s="10" t="str">
        <f t="shared" si="35"/>
        <v>XX</v>
      </c>
      <c r="F66" s="13"/>
      <c r="G66" s="22" t="s">
        <v>1119</v>
      </c>
      <c r="H66" s="24">
        <f>IFERROR(VLOOKUP('ENUMERACION CASAS RURALES'!G66,Datos!$A$1:$B$47,2,FALSE),"")</f>
        <v>0</v>
      </c>
      <c r="I66" s="22"/>
      <c r="J66" s="25" t="str">
        <f>IFERROR(VLOOKUP('ENUMERACION CASAS RURALES'!I66,Datos!$D$2:$F$1070,3,FALSE),"")</f>
        <v/>
      </c>
      <c r="K66" s="13"/>
      <c r="L66" s="14"/>
      <c r="M66" s="14"/>
      <c r="N66" s="14"/>
      <c r="O66" s="14"/>
      <c r="P66" s="26" t="str">
        <f t="shared" si="2"/>
        <v>-</v>
      </c>
      <c r="Q66" s="14"/>
      <c r="R66" s="26" t="str">
        <f t="shared" si="3"/>
        <v>-</v>
      </c>
      <c r="S66" s="14"/>
      <c r="T66" s="26" t="str">
        <f t="shared" si="4"/>
        <v>-</v>
      </c>
      <c r="U66" s="14"/>
      <c r="V66" s="26" t="str">
        <f t="shared" si="5"/>
        <v>-</v>
      </c>
      <c r="W66" s="14"/>
      <c r="X66" s="26" t="str">
        <f t="shared" si="6"/>
        <v>-</v>
      </c>
      <c r="Y66" s="14"/>
      <c r="Z66" s="26" t="str">
        <f t="shared" si="7"/>
        <v>-</v>
      </c>
      <c r="AA66" s="14"/>
      <c r="AB66" s="26" t="str">
        <f t="shared" si="8"/>
        <v>-</v>
      </c>
      <c r="AC66" s="14"/>
      <c r="AD66" s="26" t="str">
        <f t="shared" si="9"/>
        <v>-</v>
      </c>
      <c r="AE66" s="14"/>
      <c r="AF66" s="26" t="str">
        <f t="shared" si="10"/>
        <v>-</v>
      </c>
      <c r="AG66" s="14"/>
      <c r="AH66" s="26" t="str">
        <f t="shared" si="11"/>
        <v>-</v>
      </c>
      <c r="AI66" s="46">
        <f t="shared" si="12"/>
        <v>0</v>
      </c>
      <c r="AJ66" s="27" t="e">
        <f>VLOOKUP($AJ$18,Datos!$K$6:$P$12,MATCH('ENUMERACION CASAS RURALES'!C66,Datos!$K$6:$P$6,0),FALSE)</f>
        <v>#N/A</v>
      </c>
      <c r="AK66" s="27" t="e">
        <f>VLOOKUP($AK$18,Datos!$K$6:$P$12,MATCH('ENUMERACION CASAS RURALES'!C66,Datos!$K$6:$P$6,0),FALSE)</f>
        <v>#N/A</v>
      </c>
      <c r="AL66" s="26" t="e">
        <f t="shared" si="13"/>
        <v>#N/A</v>
      </c>
      <c r="AM66" s="27">
        <f t="shared" si="14"/>
        <v>0</v>
      </c>
      <c r="AN66" s="14" t="s">
        <v>1901</v>
      </c>
      <c r="AO66" s="27" t="e">
        <f>VLOOKUP(AN66,Datos!$K$6:$P$10,MATCH('ENUMERACION CASAS RURALES'!$C66,Datos!$K$6:$P$6,0),FALSE)</f>
        <v>#N/A</v>
      </c>
      <c r="AP66" s="27" t="e">
        <f t="shared" si="15"/>
        <v>#N/A</v>
      </c>
      <c r="AQ66" s="14"/>
      <c r="AR66" s="14" t="s">
        <v>1901</v>
      </c>
      <c r="AS66" s="27" t="e">
        <f>VLOOKUP(AR66,Datos!$K$6:$P$10,MATCH('ENUMERACION CASAS RURALES'!$C66,Datos!$K$6:$P$6,0),FALSE)</f>
        <v>#N/A</v>
      </c>
      <c r="AT66" s="27" t="e">
        <f t="shared" si="16"/>
        <v>#N/A</v>
      </c>
      <c r="AU66" s="14"/>
      <c r="AV66" s="14" t="s">
        <v>1901</v>
      </c>
      <c r="AW66" s="27" t="e">
        <f>VLOOKUP(AV66,Datos!$K$6:$P$10,MATCH('ENUMERACION CASAS RURALES'!$C66,Datos!$K$6:$P$6,0),FALSE)</f>
        <v>#N/A</v>
      </c>
      <c r="AX66" s="27" t="e">
        <f t="shared" si="17"/>
        <v>#N/A</v>
      </c>
      <c r="AY66" s="14"/>
      <c r="AZ66" s="14" t="s">
        <v>1901</v>
      </c>
      <c r="BA66" s="27" t="e">
        <f>VLOOKUP(AZ66,Datos!$K$6:$P$10,MATCH('ENUMERACION CASAS RURALES'!$C66,Datos!$K$6:$P$6,0),FALSE)</f>
        <v>#N/A</v>
      </c>
      <c r="BB66" s="27" t="e">
        <f t="shared" si="18"/>
        <v>#N/A</v>
      </c>
      <c r="BC66" s="14"/>
      <c r="BD66" s="14" t="s">
        <v>1901</v>
      </c>
      <c r="BE66" s="27" t="e">
        <f>VLOOKUP(BD66,Datos!$K$6:$P$10,MATCH('ENUMERACION CASAS RURALES'!$C66,Datos!$K$6:$P$6,0),FALSE)</f>
        <v>#N/A</v>
      </c>
      <c r="BF66" s="27" t="e">
        <f t="shared" si="19"/>
        <v>#N/A</v>
      </c>
      <c r="BG66" s="14"/>
      <c r="BH66" s="14" t="s">
        <v>1901</v>
      </c>
      <c r="BI66" s="27" t="e">
        <f>VLOOKUP(BH66,Datos!$K$6:$P$10,MATCH('ENUMERACION CASAS RURALES'!$C66,Datos!$K$6:$P$6,0),FALSE)</f>
        <v>#N/A</v>
      </c>
      <c r="BJ66" s="27" t="e">
        <f t="shared" si="20"/>
        <v>#N/A</v>
      </c>
      <c r="BK66" s="14"/>
      <c r="BL66" s="14" t="s">
        <v>1901</v>
      </c>
      <c r="BM66" s="27" t="e">
        <f>VLOOKUP(BL66,Datos!$K$6:$P$10,MATCH('ENUMERACION CASAS RURALES'!$C66,Datos!$K$6:$P$6,0),FALSE)</f>
        <v>#N/A</v>
      </c>
      <c r="BN66" s="27" t="e">
        <f t="shared" si="21"/>
        <v>#N/A</v>
      </c>
      <c r="BO66" s="14"/>
      <c r="BP66" s="14" t="s">
        <v>1901</v>
      </c>
      <c r="BQ66" s="27" t="e">
        <f>VLOOKUP(BP66,Datos!$K$6:$P$10,MATCH('ENUMERACION CASAS RURALES'!$C66,Datos!$K$6:$P$6,0),FALSE)</f>
        <v>#N/A</v>
      </c>
      <c r="BR66" s="27" t="e">
        <f t="shared" si="22"/>
        <v>#N/A</v>
      </c>
      <c r="BS66" s="14"/>
      <c r="BT66" s="14" t="s">
        <v>1901</v>
      </c>
      <c r="BU66" s="27" t="e">
        <f>VLOOKUP(BT66,Datos!$K$6:$P$10,MATCH('ENUMERACION CASAS RURALES'!$C66,Datos!$K$6:$P$6,0),FALSE)</f>
        <v>#N/A</v>
      </c>
      <c r="BV66" s="27" t="e">
        <f t="shared" si="23"/>
        <v>#N/A</v>
      </c>
      <c r="BW66" s="14"/>
      <c r="BX66" s="14" t="s">
        <v>1901</v>
      </c>
      <c r="BY66" s="27" t="e">
        <f>VLOOKUP(BX66,Datos!$K$6:$P$10,MATCH('ENUMERACION CASAS RURALES'!$C66,Datos!$K$6:$P$6,0),FALSE)</f>
        <v>#N/A</v>
      </c>
      <c r="BZ66" s="27" t="e">
        <f t="shared" si="24"/>
        <v>#N/A</v>
      </c>
      <c r="CA66" s="14"/>
      <c r="CB66" s="46">
        <f t="shared" si="25"/>
        <v>0</v>
      </c>
      <c r="CC66" s="32">
        <v>0</v>
      </c>
      <c r="CD66" s="27" t="e">
        <f>IF(((VLOOKUP($CD$19,Datos!$K$6:$P$9,MATCH('ENUMERACION CASAS RURALES'!$C66,Datos!$K$6:$P$6,0),FALSE))*CB66)&lt;10,10,((VLOOKUP($CD$19,Datos!$K$6:$P$9,MATCH('ENUMERACION CASAS RURALES'!$C66,Datos!$K$6:$P$6,0),FALSE))*CB66))</f>
        <v>#N/A</v>
      </c>
      <c r="CE66" s="27" t="str">
        <f t="shared" si="26"/>
        <v/>
      </c>
      <c r="CF66" s="26" t="e">
        <f t="shared" si="27"/>
        <v>#N/A</v>
      </c>
      <c r="CG66" s="49">
        <f t="shared" si="28"/>
        <v>0</v>
      </c>
      <c r="CH66" s="50"/>
      <c r="CI66" s="46">
        <f t="shared" si="29"/>
        <v>0</v>
      </c>
      <c r="CJ66" s="43" t="s">
        <v>1904</v>
      </c>
      <c r="CK66" s="44" t="str">
        <f t="shared" si="30"/>
        <v/>
      </c>
      <c r="CL66" s="43" t="s">
        <v>1904</v>
      </c>
      <c r="CM66" s="44" t="str">
        <f t="shared" si="31"/>
        <v/>
      </c>
      <c r="CN66" s="43" t="s">
        <v>1904</v>
      </c>
      <c r="CO66" s="44" t="str">
        <f t="shared" si="32"/>
        <v/>
      </c>
      <c r="CP66" s="43" t="s">
        <v>1904</v>
      </c>
      <c r="CQ66" s="44" t="str">
        <f t="shared" si="33"/>
        <v/>
      </c>
      <c r="CR66" s="43" t="s">
        <v>1904</v>
      </c>
      <c r="CS66" s="40" t="str">
        <f t="shared" si="34"/>
        <v>Rellene todos los datos</v>
      </c>
      <c r="CT66" s="40"/>
      <c r="CU66" s="6" t="str">
        <f t="shared" si="36"/>
        <v/>
      </c>
    </row>
    <row r="67" spans="1:99" ht="30.75" thickBot="1" x14ac:dyDescent="0.3">
      <c r="A67" s="13"/>
      <c r="B67" s="13" t="s">
        <v>1901</v>
      </c>
      <c r="C67" s="15" t="s">
        <v>1120</v>
      </c>
      <c r="D67" s="9" t="s">
        <v>1118</v>
      </c>
      <c r="E67" s="10" t="str">
        <f t="shared" si="35"/>
        <v>XX</v>
      </c>
      <c r="F67" s="13"/>
      <c r="G67" s="22" t="s">
        <v>1119</v>
      </c>
      <c r="H67" s="24">
        <f>IFERROR(VLOOKUP('ENUMERACION CASAS RURALES'!G67,Datos!$A$1:$B$47,2,FALSE),"")</f>
        <v>0</v>
      </c>
      <c r="I67" s="22"/>
      <c r="J67" s="25" t="str">
        <f>IFERROR(VLOOKUP('ENUMERACION CASAS RURALES'!I67,Datos!$D$2:$F$1070,3,FALSE),"")</f>
        <v/>
      </c>
      <c r="K67" s="13"/>
      <c r="L67" s="14"/>
      <c r="M67" s="14"/>
      <c r="N67" s="14"/>
      <c r="O67" s="14"/>
      <c r="P67" s="26" t="str">
        <f t="shared" si="2"/>
        <v>-</v>
      </c>
      <c r="Q67" s="14"/>
      <c r="R67" s="26" t="str">
        <f t="shared" si="3"/>
        <v>-</v>
      </c>
      <c r="S67" s="14"/>
      <c r="T67" s="26" t="str">
        <f t="shared" si="4"/>
        <v>-</v>
      </c>
      <c r="U67" s="14"/>
      <c r="V67" s="26" t="str">
        <f t="shared" si="5"/>
        <v>-</v>
      </c>
      <c r="W67" s="14"/>
      <c r="X67" s="26" t="str">
        <f t="shared" si="6"/>
        <v>-</v>
      </c>
      <c r="Y67" s="14"/>
      <c r="Z67" s="26" t="str">
        <f t="shared" si="7"/>
        <v>-</v>
      </c>
      <c r="AA67" s="14"/>
      <c r="AB67" s="26" t="str">
        <f t="shared" si="8"/>
        <v>-</v>
      </c>
      <c r="AC67" s="14"/>
      <c r="AD67" s="26" t="str">
        <f t="shared" si="9"/>
        <v>-</v>
      </c>
      <c r="AE67" s="14"/>
      <c r="AF67" s="26" t="str">
        <f t="shared" si="10"/>
        <v>-</v>
      </c>
      <c r="AG67" s="14"/>
      <c r="AH67" s="26" t="str">
        <f t="shared" si="11"/>
        <v>-</v>
      </c>
      <c r="AI67" s="46">
        <f t="shared" si="12"/>
        <v>0</v>
      </c>
      <c r="AJ67" s="27" t="e">
        <f>VLOOKUP($AJ$18,Datos!$K$6:$P$12,MATCH('ENUMERACION CASAS RURALES'!C67,Datos!$K$6:$P$6,0),FALSE)</f>
        <v>#N/A</v>
      </c>
      <c r="AK67" s="27" t="e">
        <f>VLOOKUP($AK$18,Datos!$K$6:$P$12,MATCH('ENUMERACION CASAS RURALES'!C67,Datos!$K$6:$P$6,0),FALSE)</f>
        <v>#N/A</v>
      </c>
      <c r="AL67" s="26" t="e">
        <f t="shared" si="13"/>
        <v>#N/A</v>
      </c>
      <c r="AM67" s="27">
        <f t="shared" si="14"/>
        <v>0</v>
      </c>
      <c r="AN67" s="14" t="s">
        <v>1901</v>
      </c>
      <c r="AO67" s="27" t="e">
        <f>VLOOKUP(AN67,Datos!$K$6:$P$10,MATCH('ENUMERACION CASAS RURALES'!$C67,Datos!$K$6:$P$6,0),FALSE)</f>
        <v>#N/A</v>
      </c>
      <c r="AP67" s="27" t="e">
        <f t="shared" si="15"/>
        <v>#N/A</v>
      </c>
      <c r="AQ67" s="14"/>
      <c r="AR67" s="14" t="s">
        <v>1901</v>
      </c>
      <c r="AS67" s="27" t="e">
        <f>VLOOKUP(AR67,Datos!$K$6:$P$10,MATCH('ENUMERACION CASAS RURALES'!$C67,Datos!$K$6:$P$6,0),FALSE)</f>
        <v>#N/A</v>
      </c>
      <c r="AT67" s="27" t="e">
        <f t="shared" si="16"/>
        <v>#N/A</v>
      </c>
      <c r="AU67" s="14"/>
      <c r="AV67" s="14" t="s">
        <v>1901</v>
      </c>
      <c r="AW67" s="27" t="e">
        <f>VLOOKUP(AV67,Datos!$K$6:$P$10,MATCH('ENUMERACION CASAS RURALES'!$C67,Datos!$K$6:$P$6,0),FALSE)</f>
        <v>#N/A</v>
      </c>
      <c r="AX67" s="27" t="e">
        <f t="shared" si="17"/>
        <v>#N/A</v>
      </c>
      <c r="AY67" s="14"/>
      <c r="AZ67" s="14" t="s">
        <v>1901</v>
      </c>
      <c r="BA67" s="27" t="e">
        <f>VLOOKUP(AZ67,Datos!$K$6:$P$10,MATCH('ENUMERACION CASAS RURALES'!$C67,Datos!$K$6:$P$6,0),FALSE)</f>
        <v>#N/A</v>
      </c>
      <c r="BB67" s="27" t="e">
        <f t="shared" si="18"/>
        <v>#N/A</v>
      </c>
      <c r="BC67" s="14"/>
      <c r="BD67" s="14" t="s">
        <v>1901</v>
      </c>
      <c r="BE67" s="27" t="e">
        <f>VLOOKUP(BD67,Datos!$K$6:$P$10,MATCH('ENUMERACION CASAS RURALES'!$C67,Datos!$K$6:$P$6,0),FALSE)</f>
        <v>#N/A</v>
      </c>
      <c r="BF67" s="27" t="e">
        <f t="shared" si="19"/>
        <v>#N/A</v>
      </c>
      <c r="BG67" s="14"/>
      <c r="BH67" s="14" t="s">
        <v>1901</v>
      </c>
      <c r="BI67" s="27" t="e">
        <f>VLOOKUP(BH67,Datos!$K$6:$P$10,MATCH('ENUMERACION CASAS RURALES'!$C67,Datos!$K$6:$P$6,0),FALSE)</f>
        <v>#N/A</v>
      </c>
      <c r="BJ67" s="27" t="e">
        <f t="shared" si="20"/>
        <v>#N/A</v>
      </c>
      <c r="BK67" s="14"/>
      <c r="BL67" s="14" t="s">
        <v>1901</v>
      </c>
      <c r="BM67" s="27" t="e">
        <f>VLOOKUP(BL67,Datos!$K$6:$P$10,MATCH('ENUMERACION CASAS RURALES'!$C67,Datos!$K$6:$P$6,0),FALSE)</f>
        <v>#N/A</v>
      </c>
      <c r="BN67" s="27" t="e">
        <f t="shared" si="21"/>
        <v>#N/A</v>
      </c>
      <c r="BO67" s="14"/>
      <c r="BP67" s="14" t="s">
        <v>1901</v>
      </c>
      <c r="BQ67" s="27" t="e">
        <f>VLOOKUP(BP67,Datos!$K$6:$P$10,MATCH('ENUMERACION CASAS RURALES'!$C67,Datos!$K$6:$P$6,0),FALSE)</f>
        <v>#N/A</v>
      </c>
      <c r="BR67" s="27" t="e">
        <f t="shared" si="22"/>
        <v>#N/A</v>
      </c>
      <c r="BS67" s="14"/>
      <c r="BT67" s="14" t="s">
        <v>1901</v>
      </c>
      <c r="BU67" s="27" t="e">
        <f>VLOOKUP(BT67,Datos!$K$6:$P$10,MATCH('ENUMERACION CASAS RURALES'!$C67,Datos!$K$6:$P$6,0),FALSE)</f>
        <v>#N/A</v>
      </c>
      <c r="BV67" s="27" t="e">
        <f t="shared" si="23"/>
        <v>#N/A</v>
      </c>
      <c r="BW67" s="14"/>
      <c r="BX67" s="14" t="s">
        <v>1901</v>
      </c>
      <c r="BY67" s="27" t="e">
        <f>VLOOKUP(BX67,Datos!$K$6:$P$10,MATCH('ENUMERACION CASAS RURALES'!$C67,Datos!$K$6:$P$6,0),FALSE)</f>
        <v>#N/A</v>
      </c>
      <c r="BZ67" s="27" t="e">
        <f t="shared" si="24"/>
        <v>#N/A</v>
      </c>
      <c r="CA67" s="14"/>
      <c r="CB67" s="46">
        <f t="shared" si="25"/>
        <v>0</v>
      </c>
      <c r="CC67" s="32">
        <v>0</v>
      </c>
      <c r="CD67" s="27" t="e">
        <f>IF(((VLOOKUP($CD$19,Datos!$K$6:$P$9,MATCH('ENUMERACION CASAS RURALES'!$C67,Datos!$K$6:$P$6,0),FALSE))*CB67)&lt;10,10,((VLOOKUP($CD$19,Datos!$K$6:$P$9,MATCH('ENUMERACION CASAS RURALES'!$C67,Datos!$K$6:$P$6,0),FALSE))*CB67))</f>
        <v>#N/A</v>
      </c>
      <c r="CE67" s="27" t="str">
        <f t="shared" si="26"/>
        <v/>
      </c>
      <c r="CF67" s="26" t="e">
        <f t="shared" si="27"/>
        <v>#N/A</v>
      </c>
      <c r="CG67" s="49">
        <f t="shared" si="28"/>
        <v>0</v>
      </c>
      <c r="CH67" s="50"/>
      <c r="CI67" s="46">
        <f t="shared" si="29"/>
        <v>0</v>
      </c>
      <c r="CJ67" s="43" t="s">
        <v>1904</v>
      </c>
      <c r="CK67" s="44" t="str">
        <f t="shared" si="30"/>
        <v/>
      </c>
      <c r="CL67" s="43" t="s">
        <v>1904</v>
      </c>
      <c r="CM67" s="44" t="str">
        <f t="shared" si="31"/>
        <v/>
      </c>
      <c r="CN67" s="43" t="s">
        <v>1904</v>
      </c>
      <c r="CO67" s="44" t="str">
        <f t="shared" si="32"/>
        <v/>
      </c>
      <c r="CP67" s="43" t="s">
        <v>1904</v>
      </c>
      <c r="CQ67" s="44" t="str">
        <f t="shared" si="33"/>
        <v/>
      </c>
      <c r="CR67" s="43" t="s">
        <v>1904</v>
      </c>
      <c r="CS67" s="40" t="str">
        <f t="shared" si="34"/>
        <v>Rellene todos los datos</v>
      </c>
      <c r="CT67" s="40"/>
      <c r="CU67" s="6" t="str">
        <f t="shared" si="36"/>
        <v/>
      </c>
    </row>
    <row r="68" spans="1:99" ht="30.75" thickBot="1" x14ac:dyDescent="0.3">
      <c r="A68" s="13"/>
      <c r="B68" s="13" t="s">
        <v>1901</v>
      </c>
      <c r="C68" s="15" t="s">
        <v>1120</v>
      </c>
      <c r="D68" s="9" t="s">
        <v>1118</v>
      </c>
      <c r="E68" s="10" t="str">
        <f t="shared" si="35"/>
        <v>XX</v>
      </c>
      <c r="F68" s="13"/>
      <c r="G68" s="22" t="s">
        <v>1119</v>
      </c>
      <c r="H68" s="24">
        <f>IFERROR(VLOOKUP('ENUMERACION CASAS RURALES'!G68,Datos!$A$1:$B$47,2,FALSE),"")</f>
        <v>0</v>
      </c>
      <c r="I68" s="22"/>
      <c r="J68" s="25" t="str">
        <f>IFERROR(VLOOKUP('ENUMERACION CASAS RURALES'!I68,Datos!$D$2:$F$1070,3,FALSE),"")</f>
        <v/>
      </c>
      <c r="K68" s="13"/>
      <c r="L68" s="14"/>
      <c r="M68" s="14"/>
      <c r="N68" s="14"/>
      <c r="O68" s="14"/>
      <c r="P68" s="26" t="str">
        <f t="shared" si="2"/>
        <v>-</v>
      </c>
      <c r="Q68" s="14"/>
      <c r="R68" s="26" t="str">
        <f t="shared" si="3"/>
        <v>-</v>
      </c>
      <c r="S68" s="14"/>
      <c r="T68" s="26" t="str">
        <f t="shared" si="4"/>
        <v>-</v>
      </c>
      <c r="U68" s="14"/>
      <c r="V68" s="26" t="str">
        <f t="shared" si="5"/>
        <v>-</v>
      </c>
      <c r="W68" s="14"/>
      <c r="X68" s="26" t="str">
        <f t="shared" si="6"/>
        <v>-</v>
      </c>
      <c r="Y68" s="14"/>
      <c r="Z68" s="26" t="str">
        <f t="shared" si="7"/>
        <v>-</v>
      </c>
      <c r="AA68" s="14"/>
      <c r="AB68" s="26" t="str">
        <f t="shared" si="8"/>
        <v>-</v>
      </c>
      <c r="AC68" s="14"/>
      <c r="AD68" s="26" t="str">
        <f t="shared" si="9"/>
        <v>-</v>
      </c>
      <c r="AE68" s="14"/>
      <c r="AF68" s="26" t="str">
        <f t="shared" si="10"/>
        <v>-</v>
      </c>
      <c r="AG68" s="14"/>
      <c r="AH68" s="26" t="str">
        <f t="shared" si="11"/>
        <v>-</v>
      </c>
      <c r="AI68" s="46">
        <f t="shared" si="12"/>
        <v>0</v>
      </c>
      <c r="AJ68" s="27" t="e">
        <f>VLOOKUP($AJ$18,Datos!$K$6:$P$12,MATCH('ENUMERACION CASAS RURALES'!C68,Datos!$K$6:$P$6,0),FALSE)</f>
        <v>#N/A</v>
      </c>
      <c r="AK68" s="27" t="e">
        <f>VLOOKUP($AK$18,Datos!$K$6:$P$12,MATCH('ENUMERACION CASAS RURALES'!C68,Datos!$K$6:$P$6,0),FALSE)</f>
        <v>#N/A</v>
      </c>
      <c r="AL68" s="26" t="e">
        <f t="shared" si="13"/>
        <v>#N/A</v>
      </c>
      <c r="AM68" s="27">
        <f t="shared" si="14"/>
        <v>0</v>
      </c>
      <c r="AN68" s="14" t="s">
        <v>1901</v>
      </c>
      <c r="AO68" s="27" t="e">
        <f>VLOOKUP(AN68,Datos!$K$6:$P$10,MATCH('ENUMERACION CASAS RURALES'!$C68,Datos!$K$6:$P$6,0),FALSE)</f>
        <v>#N/A</v>
      </c>
      <c r="AP68" s="27" t="e">
        <f t="shared" si="15"/>
        <v>#N/A</v>
      </c>
      <c r="AQ68" s="14"/>
      <c r="AR68" s="14" t="s">
        <v>1901</v>
      </c>
      <c r="AS68" s="27" t="e">
        <f>VLOOKUP(AR68,Datos!$K$6:$P$10,MATCH('ENUMERACION CASAS RURALES'!$C68,Datos!$K$6:$P$6,0),FALSE)</f>
        <v>#N/A</v>
      </c>
      <c r="AT68" s="27" t="e">
        <f t="shared" si="16"/>
        <v>#N/A</v>
      </c>
      <c r="AU68" s="14"/>
      <c r="AV68" s="14" t="s">
        <v>1901</v>
      </c>
      <c r="AW68" s="27" t="e">
        <f>VLOOKUP(AV68,Datos!$K$6:$P$10,MATCH('ENUMERACION CASAS RURALES'!$C68,Datos!$K$6:$P$6,0),FALSE)</f>
        <v>#N/A</v>
      </c>
      <c r="AX68" s="27" t="e">
        <f t="shared" si="17"/>
        <v>#N/A</v>
      </c>
      <c r="AY68" s="14"/>
      <c r="AZ68" s="14" t="s">
        <v>1901</v>
      </c>
      <c r="BA68" s="27" t="e">
        <f>VLOOKUP(AZ68,Datos!$K$6:$P$10,MATCH('ENUMERACION CASAS RURALES'!$C68,Datos!$K$6:$P$6,0),FALSE)</f>
        <v>#N/A</v>
      </c>
      <c r="BB68" s="27" t="e">
        <f t="shared" si="18"/>
        <v>#N/A</v>
      </c>
      <c r="BC68" s="14"/>
      <c r="BD68" s="14" t="s">
        <v>1901</v>
      </c>
      <c r="BE68" s="27" t="e">
        <f>VLOOKUP(BD68,Datos!$K$6:$P$10,MATCH('ENUMERACION CASAS RURALES'!$C68,Datos!$K$6:$P$6,0),FALSE)</f>
        <v>#N/A</v>
      </c>
      <c r="BF68" s="27" t="e">
        <f t="shared" si="19"/>
        <v>#N/A</v>
      </c>
      <c r="BG68" s="14"/>
      <c r="BH68" s="14" t="s">
        <v>1901</v>
      </c>
      <c r="BI68" s="27" t="e">
        <f>VLOOKUP(BH68,Datos!$K$6:$P$10,MATCH('ENUMERACION CASAS RURALES'!$C68,Datos!$K$6:$P$6,0),FALSE)</f>
        <v>#N/A</v>
      </c>
      <c r="BJ68" s="27" t="e">
        <f t="shared" si="20"/>
        <v>#N/A</v>
      </c>
      <c r="BK68" s="14"/>
      <c r="BL68" s="14" t="s">
        <v>1901</v>
      </c>
      <c r="BM68" s="27" t="e">
        <f>VLOOKUP(BL68,Datos!$K$6:$P$10,MATCH('ENUMERACION CASAS RURALES'!$C68,Datos!$K$6:$P$6,0),FALSE)</f>
        <v>#N/A</v>
      </c>
      <c r="BN68" s="27" t="e">
        <f t="shared" si="21"/>
        <v>#N/A</v>
      </c>
      <c r="BO68" s="14"/>
      <c r="BP68" s="14" t="s">
        <v>1901</v>
      </c>
      <c r="BQ68" s="27" t="e">
        <f>VLOOKUP(BP68,Datos!$K$6:$P$10,MATCH('ENUMERACION CASAS RURALES'!$C68,Datos!$K$6:$P$6,0),FALSE)</f>
        <v>#N/A</v>
      </c>
      <c r="BR68" s="27" t="e">
        <f t="shared" si="22"/>
        <v>#N/A</v>
      </c>
      <c r="BS68" s="14"/>
      <c r="BT68" s="14" t="s">
        <v>1901</v>
      </c>
      <c r="BU68" s="27" t="e">
        <f>VLOOKUP(BT68,Datos!$K$6:$P$10,MATCH('ENUMERACION CASAS RURALES'!$C68,Datos!$K$6:$P$6,0),FALSE)</f>
        <v>#N/A</v>
      </c>
      <c r="BV68" s="27" t="e">
        <f t="shared" si="23"/>
        <v>#N/A</v>
      </c>
      <c r="BW68" s="14"/>
      <c r="BX68" s="14" t="s">
        <v>1901</v>
      </c>
      <c r="BY68" s="27" t="e">
        <f>VLOOKUP(BX68,Datos!$K$6:$P$10,MATCH('ENUMERACION CASAS RURALES'!$C68,Datos!$K$6:$P$6,0),FALSE)</f>
        <v>#N/A</v>
      </c>
      <c r="BZ68" s="27" t="e">
        <f t="shared" si="24"/>
        <v>#N/A</v>
      </c>
      <c r="CA68" s="14"/>
      <c r="CB68" s="46">
        <f t="shared" si="25"/>
        <v>0</v>
      </c>
      <c r="CC68" s="32">
        <v>0</v>
      </c>
      <c r="CD68" s="27" t="e">
        <f>IF(((VLOOKUP($CD$19,Datos!$K$6:$P$9,MATCH('ENUMERACION CASAS RURALES'!$C68,Datos!$K$6:$P$6,0),FALSE))*CB68)&lt;10,10,((VLOOKUP($CD$19,Datos!$K$6:$P$9,MATCH('ENUMERACION CASAS RURALES'!$C68,Datos!$K$6:$P$6,0),FALSE))*CB68))</f>
        <v>#N/A</v>
      </c>
      <c r="CE68" s="27" t="str">
        <f t="shared" si="26"/>
        <v/>
      </c>
      <c r="CF68" s="26" t="e">
        <f t="shared" si="27"/>
        <v>#N/A</v>
      </c>
      <c r="CG68" s="49">
        <f t="shared" si="28"/>
        <v>0</v>
      </c>
      <c r="CH68" s="50"/>
      <c r="CI68" s="46">
        <f t="shared" si="29"/>
        <v>0</v>
      </c>
      <c r="CJ68" s="43" t="s">
        <v>1904</v>
      </c>
      <c r="CK68" s="44" t="str">
        <f t="shared" si="30"/>
        <v/>
      </c>
      <c r="CL68" s="43" t="s">
        <v>1904</v>
      </c>
      <c r="CM68" s="44" t="str">
        <f t="shared" si="31"/>
        <v/>
      </c>
      <c r="CN68" s="43" t="s">
        <v>1904</v>
      </c>
      <c r="CO68" s="44" t="str">
        <f t="shared" si="32"/>
        <v/>
      </c>
      <c r="CP68" s="43" t="s">
        <v>1904</v>
      </c>
      <c r="CQ68" s="44" t="str">
        <f t="shared" si="33"/>
        <v/>
      </c>
      <c r="CR68" s="43" t="s">
        <v>1904</v>
      </c>
      <c r="CS68" s="40" t="str">
        <f t="shared" si="34"/>
        <v>Rellene todos los datos</v>
      </c>
      <c r="CT68" s="40"/>
      <c r="CU68" s="6" t="str">
        <f t="shared" si="36"/>
        <v/>
      </c>
    </row>
    <row r="69" spans="1:99" ht="30.75" thickBot="1" x14ac:dyDescent="0.3">
      <c r="A69" s="13"/>
      <c r="B69" s="13" t="s">
        <v>1901</v>
      </c>
      <c r="C69" s="15" t="s">
        <v>1120</v>
      </c>
      <c r="D69" s="9" t="s">
        <v>1118</v>
      </c>
      <c r="E69" s="10" t="str">
        <f t="shared" si="35"/>
        <v>XX</v>
      </c>
      <c r="F69" s="13"/>
      <c r="G69" s="22" t="s">
        <v>1119</v>
      </c>
      <c r="H69" s="24">
        <f>IFERROR(VLOOKUP('ENUMERACION CASAS RURALES'!G69,Datos!$A$1:$B$47,2,FALSE),"")</f>
        <v>0</v>
      </c>
      <c r="I69" s="22"/>
      <c r="J69" s="25" t="str">
        <f>IFERROR(VLOOKUP('ENUMERACION CASAS RURALES'!I69,Datos!$D$2:$F$1070,3,FALSE),"")</f>
        <v/>
      </c>
      <c r="K69" s="13"/>
      <c r="L69" s="14"/>
      <c r="M69" s="14"/>
      <c r="N69" s="14"/>
      <c r="O69" s="14"/>
      <c r="P69" s="26" t="str">
        <f t="shared" si="2"/>
        <v>-</v>
      </c>
      <c r="Q69" s="14"/>
      <c r="R69" s="26" t="str">
        <f t="shared" si="3"/>
        <v>-</v>
      </c>
      <c r="S69" s="14"/>
      <c r="T69" s="26" t="str">
        <f t="shared" si="4"/>
        <v>-</v>
      </c>
      <c r="U69" s="14"/>
      <c r="V69" s="26" t="str">
        <f t="shared" si="5"/>
        <v>-</v>
      </c>
      <c r="W69" s="14"/>
      <c r="X69" s="26" t="str">
        <f t="shared" si="6"/>
        <v>-</v>
      </c>
      <c r="Y69" s="14"/>
      <c r="Z69" s="26" t="str">
        <f t="shared" si="7"/>
        <v>-</v>
      </c>
      <c r="AA69" s="14"/>
      <c r="AB69" s="26" t="str">
        <f t="shared" si="8"/>
        <v>-</v>
      </c>
      <c r="AC69" s="14"/>
      <c r="AD69" s="26" t="str">
        <f t="shared" si="9"/>
        <v>-</v>
      </c>
      <c r="AE69" s="14"/>
      <c r="AF69" s="26" t="str">
        <f t="shared" si="10"/>
        <v>-</v>
      </c>
      <c r="AG69" s="14"/>
      <c r="AH69" s="26" t="str">
        <f t="shared" si="11"/>
        <v>-</v>
      </c>
      <c r="AI69" s="46">
        <f t="shared" si="12"/>
        <v>0</v>
      </c>
      <c r="AJ69" s="27" t="e">
        <f>VLOOKUP($AJ$18,Datos!$K$6:$P$12,MATCH('ENUMERACION CASAS RURALES'!C69,Datos!$K$6:$P$6,0),FALSE)</f>
        <v>#N/A</v>
      </c>
      <c r="AK69" s="27" t="e">
        <f>VLOOKUP($AK$18,Datos!$K$6:$P$12,MATCH('ENUMERACION CASAS RURALES'!C69,Datos!$K$6:$P$6,0),FALSE)</f>
        <v>#N/A</v>
      </c>
      <c r="AL69" s="26" t="e">
        <f t="shared" si="13"/>
        <v>#N/A</v>
      </c>
      <c r="AM69" s="27">
        <f t="shared" si="14"/>
        <v>0</v>
      </c>
      <c r="AN69" s="14" t="s">
        <v>1901</v>
      </c>
      <c r="AO69" s="27" t="e">
        <f>VLOOKUP(AN69,Datos!$K$6:$P$10,MATCH('ENUMERACION CASAS RURALES'!$C69,Datos!$K$6:$P$6,0),FALSE)</f>
        <v>#N/A</v>
      </c>
      <c r="AP69" s="27" t="e">
        <f t="shared" si="15"/>
        <v>#N/A</v>
      </c>
      <c r="AQ69" s="14"/>
      <c r="AR69" s="14" t="s">
        <v>1901</v>
      </c>
      <c r="AS69" s="27" t="e">
        <f>VLOOKUP(AR69,Datos!$K$6:$P$10,MATCH('ENUMERACION CASAS RURALES'!$C69,Datos!$K$6:$P$6,0),FALSE)</f>
        <v>#N/A</v>
      </c>
      <c r="AT69" s="27" t="e">
        <f t="shared" si="16"/>
        <v>#N/A</v>
      </c>
      <c r="AU69" s="14"/>
      <c r="AV69" s="14" t="s">
        <v>1901</v>
      </c>
      <c r="AW69" s="27" t="e">
        <f>VLOOKUP(AV69,Datos!$K$6:$P$10,MATCH('ENUMERACION CASAS RURALES'!$C69,Datos!$K$6:$P$6,0),FALSE)</f>
        <v>#N/A</v>
      </c>
      <c r="AX69" s="27" t="e">
        <f t="shared" si="17"/>
        <v>#N/A</v>
      </c>
      <c r="AY69" s="14"/>
      <c r="AZ69" s="14" t="s">
        <v>1901</v>
      </c>
      <c r="BA69" s="27" t="e">
        <f>VLOOKUP(AZ69,Datos!$K$6:$P$10,MATCH('ENUMERACION CASAS RURALES'!$C69,Datos!$K$6:$P$6,0),FALSE)</f>
        <v>#N/A</v>
      </c>
      <c r="BB69" s="27" t="e">
        <f t="shared" si="18"/>
        <v>#N/A</v>
      </c>
      <c r="BC69" s="14"/>
      <c r="BD69" s="14" t="s">
        <v>1901</v>
      </c>
      <c r="BE69" s="27" t="e">
        <f>VLOOKUP(BD69,Datos!$K$6:$P$10,MATCH('ENUMERACION CASAS RURALES'!$C69,Datos!$K$6:$P$6,0),FALSE)</f>
        <v>#N/A</v>
      </c>
      <c r="BF69" s="27" t="e">
        <f t="shared" si="19"/>
        <v>#N/A</v>
      </c>
      <c r="BG69" s="14"/>
      <c r="BH69" s="14" t="s">
        <v>1901</v>
      </c>
      <c r="BI69" s="27" t="e">
        <f>VLOOKUP(BH69,Datos!$K$6:$P$10,MATCH('ENUMERACION CASAS RURALES'!$C69,Datos!$K$6:$P$6,0),FALSE)</f>
        <v>#N/A</v>
      </c>
      <c r="BJ69" s="27" t="e">
        <f t="shared" si="20"/>
        <v>#N/A</v>
      </c>
      <c r="BK69" s="14"/>
      <c r="BL69" s="14" t="s">
        <v>1901</v>
      </c>
      <c r="BM69" s="27" t="e">
        <f>VLOOKUP(BL69,Datos!$K$6:$P$10,MATCH('ENUMERACION CASAS RURALES'!$C69,Datos!$K$6:$P$6,0),FALSE)</f>
        <v>#N/A</v>
      </c>
      <c r="BN69" s="27" t="e">
        <f t="shared" si="21"/>
        <v>#N/A</v>
      </c>
      <c r="BO69" s="14"/>
      <c r="BP69" s="14" t="s">
        <v>1901</v>
      </c>
      <c r="BQ69" s="27" t="e">
        <f>VLOOKUP(BP69,Datos!$K$6:$P$10,MATCH('ENUMERACION CASAS RURALES'!$C69,Datos!$K$6:$P$6,0),FALSE)</f>
        <v>#N/A</v>
      </c>
      <c r="BR69" s="27" t="e">
        <f t="shared" si="22"/>
        <v>#N/A</v>
      </c>
      <c r="BS69" s="14"/>
      <c r="BT69" s="14" t="s">
        <v>1901</v>
      </c>
      <c r="BU69" s="27" t="e">
        <f>VLOOKUP(BT69,Datos!$K$6:$P$10,MATCH('ENUMERACION CASAS RURALES'!$C69,Datos!$K$6:$P$6,0),FALSE)</f>
        <v>#N/A</v>
      </c>
      <c r="BV69" s="27" t="e">
        <f t="shared" si="23"/>
        <v>#N/A</v>
      </c>
      <c r="BW69" s="14"/>
      <c r="BX69" s="14" t="s">
        <v>1901</v>
      </c>
      <c r="BY69" s="27" t="e">
        <f>VLOOKUP(BX69,Datos!$K$6:$P$10,MATCH('ENUMERACION CASAS RURALES'!$C69,Datos!$K$6:$P$6,0),FALSE)</f>
        <v>#N/A</v>
      </c>
      <c r="BZ69" s="27" t="e">
        <f t="shared" si="24"/>
        <v>#N/A</v>
      </c>
      <c r="CA69" s="14"/>
      <c r="CB69" s="46">
        <f t="shared" si="25"/>
        <v>0</v>
      </c>
      <c r="CC69" s="32">
        <v>0</v>
      </c>
      <c r="CD69" s="27" t="e">
        <f>IF(((VLOOKUP($CD$19,Datos!$K$6:$P$9,MATCH('ENUMERACION CASAS RURALES'!$C69,Datos!$K$6:$P$6,0),FALSE))*CB69)&lt;10,10,((VLOOKUP($CD$19,Datos!$K$6:$P$9,MATCH('ENUMERACION CASAS RURALES'!$C69,Datos!$K$6:$P$6,0),FALSE))*CB69))</f>
        <v>#N/A</v>
      </c>
      <c r="CE69" s="27" t="str">
        <f t="shared" si="26"/>
        <v/>
      </c>
      <c r="CF69" s="26" t="e">
        <f t="shared" si="27"/>
        <v>#N/A</v>
      </c>
      <c r="CG69" s="49">
        <f t="shared" si="28"/>
        <v>0</v>
      </c>
      <c r="CH69" s="50"/>
      <c r="CI69" s="46">
        <f t="shared" si="29"/>
        <v>0</v>
      </c>
      <c r="CJ69" s="43" t="s">
        <v>1904</v>
      </c>
      <c r="CK69" s="44" t="str">
        <f t="shared" si="30"/>
        <v/>
      </c>
      <c r="CL69" s="43" t="s">
        <v>1904</v>
      </c>
      <c r="CM69" s="44" t="str">
        <f t="shared" si="31"/>
        <v/>
      </c>
      <c r="CN69" s="43" t="s">
        <v>1904</v>
      </c>
      <c r="CO69" s="44" t="str">
        <f t="shared" si="32"/>
        <v/>
      </c>
      <c r="CP69" s="43" t="s">
        <v>1904</v>
      </c>
      <c r="CQ69" s="44" t="str">
        <f t="shared" si="33"/>
        <v/>
      </c>
      <c r="CR69" s="43" t="s">
        <v>1904</v>
      </c>
      <c r="CS69" s="40" t="str">
        <f t="shared" si="34"/>
        <v>Rellene todos los datos</v>
      </c>
      <c r="CT69" s="40"/>
      <c r="CU69" s="6" t="str">
        <f t="shared" si="36"/>
        <v/>
      </c>
    </row>
    <row r="70" spans="1:99" ht="30.75" thickBot="1" x14ac:dyDescent="0.3">
      <c r="A70" s="13"/>
      <c r="B70" s="13" t="s">
        <v>1901</v>
      </c>
      <c r="C70" s="15" t="s">
        <v>1120</v>
      </c>
      <c r="D70" s="9" t="s">
        <v>1118</v>
      </c>
      <c r="E70" s="10" t="str">
        <f t="shared" si="35"/>
        <v>XX</v>
      </c>
      <c r="F70" s="13"/>
      <c r="G70" s="22" t="s">
        <v>1119</v>
      </c>
      <c r="H70" s="24">
        <f>IFERROR(VLOOKUP('ENUMERACION CASAS RURALES'!G70,Datos!$A$1:$B$47,2,FALSE),"")</f>
        <v>0</v>
      </c>
      <c r="I70" s="22"/>
      <c r="J70" s="25" t="str">
        <f>IFERROR(VLOOKUP('ENUMERACION CASAS RURALES'!I70,Datos!$D$2:$F$1070,3,FALSE),"")</f>
        <v/>
      </c>
      <c r="K70" s="13"/>
      <c r="L70" s="14"/>
      <c r="M70" s="14"/>
      <c r="N70" s="14"/>
      <c r="O70" s="14"/>
      <c r="P70" s="26" t="str">
        <f t="shared" si="2"/>
        <v>-</v>
      </c>
      <c r="Q70" s="14"/>
      <c r="R70" s="26" t="str">
        <f t="shared" si="3"/>
        <v>-</v>
      </c>
      <c r="S70" s="14"/>
      <c r="T70" s="26" t="str">
        <f t="shared" si="4"/>
        <v>-</v>
      </c>
      <c r="U70" s="14"/>
      <c r="V70" s="26" t="str">
        <f t="shared" si="5"/>
        <v>-</v>
      </c>
      <c r="W70" s="14"/>
      <c r="X70" s="26" t="str">
        <f t="shared" si="6"/>
        <v>-</v>
      </c>
      <c r="Y70" s="14"/>
      <c r="Z70" s="26" t="str">
        <f t="shared" si="7"/>
        <v>-</v>
      </c>
      <c r="AA70" s="14"/>
      <c r="AB70" s="26" t="str">
        <f t="shared" si="8"/>
        <v>-</v>
      </c>
      <c r="AC70" s="14"/>
      <c r="AD70" s="26" t="str">
        <f t="shared" si="9"/>
        <v>-</v>
      </c>
      <c r="AE70" s="14"/>
      <c r="AF70" s="26" t="str">
        <f t="shared" si="10"/>
        <v>-</v>
      </c>
      <c r="AG70" s="14"/>
      <c r="AH70" s="26" t="str">
        <f t="shared" si="11"/>
        <v>-</v>
      </c>
      <c r="AI70" s="46">
        <f t="shared" si="12"/>
        <v>0</v>
      </c>
      <c r="AJ70" s="27" t="e">
        <f>VLOOKUP($AJ$18,Datos!$K$6:$P$12,MATCH('ENUMERACION CASAS RURALES'!C70,Datos!$K$6:$P$6,0),FALSE)</f>
        <v>#N/A</v>
      </c>
      <c r="AK70" s="27" t="e">
        <f>VLOOKUP($AK$18,Datos!$K$6:$P$12,MATCH('ENUMERACION CASAS RURALES'!C70,Datos!$K$6:$P$6,0),FALSE)</f>
        <v>#N/A</v>
      </c>
      <c r="AL70" s="26" t="e">
        <f t="shared" si="13"/>
        <v>#N/A</v>
      </c>
      <c r="AM70" s="27">
        <f t="shared" si="14"/>
        <v>0</v>
      </c>
      <c r="AN70" s="14" t="s">
        <v>1901</v>
      </c>
      <c r="AO70" s="27" t="e">
        <f>VLOOKUP(AN70,Datos!$K$6:$P$10,MATCH('ENUMERACION CASAS RURALES'!$C70,Datos!$K$6:$P$6,0),FALSE)</f>
        <v>#N/A</v>
      </c>
      <c r="AP70" s="27" t="e">
        <f t="shared" si="15"/>
        <v>#N/A</v>
      </c>
      <c r="AQ70" s="14"/>
      <c r="AR70" s="14" t="s">
        <v>1901</v>
      </c>
      <c r="AS70" s="27" t="e">
        <f>VLOOKUP(AR70,Datos!$K$6:$P$10,MATCH('ENUMERACION CASAS RURALES'!$C70,Datos!$K$6:$P$6,0),FALSE)</f>
        <v>#N/A</v>
      </c>
      <c r="AT70" s="27" t="e">
        <f t="shared" si="16"/>
        <v>#N/A</v>
      </c>
      <c r="AU70" s="14"/>
      <c r="AV70" s="14" t="s">
        <v>1901</v>
      </c>
      <c r="AW70" s="27" t="e">
        <f>VLOOKUP(AV70,Datos!$K$6:$P$10,MATCH('ENUMERACION CASAS RURALES'!$C70,Datos!$K$6:$P$6,0),FALSE)</f>
        <v>#N/A</v>
      </c>
      <c r="AX70" s="27" t="e">
        <f t="shared" si="17"/>
        <v>#N/A</v>
      </c>
      <c r="AY70" s="14"/>
      <c r="AZ70" s="14" t="s">
        <v>1901</v>
      </c>
      <c r="BA70" s="27" t="e">
        <f>VLOOKUP(AZ70,Datos!$K$6:$P$10,MATCH('ENUMERACION CASAS RURALES'!$C70,Datos!$K$6:$P$6,0),FALSE)</f>
        <v>#N/A</v>
      </c>
      <c r="BB70" s="27" t="e">
        <f t="shared" si="18"/>
        <v>#N/A</v>
      </c>
      <c r="BC70" s="14"/>
      <c r="BD70" s="14" t="s">
        <v>1901</v>
      </c>
      <c r="BE70" s="27" t="e">
        <f>VLOOKUP(BD70,Datos!$K$6:$P$10,MATCH('ENUMERACION CASAS RURALES'!$C70,Datos!$K$6:$P$6,0),FALSE)</f>
        <v>#N/A</v>
      </c>
      <c r="BF70" s="27" t="e">
        <f t="shared" si="19"/>
        <v>#N/A</v>
      </c>
      <c r="BG70" s="14"/>
      <c r="BH70" s="14" t="s">
        <v>1901</v>
      </c>
      <c r="BI70" s="27" t="e">
        <f>VLOOKUP(BH70,Datos!$K$6:$P$10,MATCH('ENUMERACION CASAS RURALES'!$C70,Datos!$K$6:$P$6,0),FALSE)</f>
        <v>#N/A</v>
      </c>
      <c r="BJ70" s="27" t="e">
        <f t="shared" si="20"/>
        <v>#N/A</v>
      </c>
      <c r="BK70" s="14"/>
      <c r="BL70" s="14" t="s">
        <v>1901</v>
      </c>
      <c r="BM70" s="27" t="e">
        <f>VLOOKUP(BL70,Datos!$K$6:$P$10,MATCH('ENUMERACION CASAS RURALES'!$C70,Datos!$K$6:$P$6,0),FALSE)</f>
        <v>#N/A</v>
      </c>
      <c r="BN70" s="27" t="e">
        <f t="shared" si="21"/>
        <v>#N/A</v>
      </c>
      <c r="BO70" s="14"/>
      <c r="BP70" s="14" t="s">
        <v>1901</v>
      </c>
      <c r="BQ70" s="27" t="e">
        <f>VLOOKUP(BP70,Datos!$K$6:$P$10,MATCH('ENUMERACION CASAS RURALES'!$C70,Datos!$K$6:$P$6,0),FALSE)</f>
        <v>#N/A</v>
      </c>
      <c r="BR70" s="27" t="e">
        <f t="shared" si="22"/>
        <v>#N/A</v>
      </c>
      <c r="BS70" s="14"/>
      <c r="BT70" s="14" t="s">
        <v>1901</v>
      </c>
      <c r="BU70" s="27" t="e">
        <f>VLOOKUP(BT70,Datos!$K$6:$P$10,MATCH('ENUMERACION CASAS RURALES'!$C70,Datos!$K$6:$P$6,0),FALSE)</f>
        <v>#N/A</v>
      </c>
      <c r="BV70" s="27" t="e">
        <f t="shared" si="23"/>
        <v>#N/A</v>
      </c>
      <c r="BW70" s="14"/>
      <c r="BX70" s="14" t="s">
        <v>1901</v>
      </c>
      <c r="BY70" s="27" t="e">
        <f>VLOOKUP(BX70,Datos!$K$6:$P$10,MATCH('ENUMERACION CASAS RURALES'!$C70,Datos!$K$6:$P$6,0),FALSE)</f>
        <v>#N/A</v>
      </c>
      <c r="BZ70" s="27" t="e">
        <f t="shared" si="24"/>
        <v>#N/A</v>
      </c>
      <c r="CA70" s="14"/>
      <c r="CB70" s="46">
        <f t="shared" si="25"/>
        <v>0</v>
      </c>
      <c r="CC70" s="32">
        <v>0</v>
      </c>
      <c r="CD70" s="27" t="e">
        <f>IF(((VLOOKUP($CD$19,Datos!$K$6:$P$9,MATCH('ENUMERACION CASAS RURALES'!$C70,Datos!$K$6:$P$6,0),FALSE))*CB70)&lt;10,10,((VLOOKUP($CD$19,Datos!$K$6:$P$9,MATCH('ENUMERACION CASAS RURALES'!$C70,Datos!$K$6:$P$6,0),FALSE))*CB70))</f>
        <v>#N/A</v>
      </c>
      <c r="CE70" s="27" t="str">
        <f t="shared" si="26"/>
        <v/>
      </c>
      <c r="CF70" s="26" t="e">
        <f t="shared" si="27"/>
        <v>#N/A</v>
      </c>
      <c r="CG70" s="49">
        <f t="shared" si="28"/>
        <v>0</v>
      </c>
      <c r="CH70" s="50"/>
      <c r="CI70" s="46">
        <f t="shared" si="29"/>
        <v>0</v>
      </c>
      <c r="CJ70" s="43" t="s">
        <v>1904</v>
      </c>
      <c r="CK70" s="44" t="str">
        <f t="shared" si="30"/>
        <v/>
      </c>
      <c r="CL70" s="43" t="s">
        <v>1904</v>
      </c>
      <c r="CM70" s="44" t="str">
        <f t="shared" si="31"/>
        <v/>
      </c>
      <c r="CN70" s="43" t="s">
        <v>1904</v>
      </c>
      <c r="CO70" s="44" t="str">
        <f t="shared" si="32"/>
        <v/>
      </c>
      <c r="CP70" s="43" t="s">
        <v>1904</v>
      </c>
      <c r="CQ70" s="44" t="str">
        <f t="shared" si="33"/>
        <v/>
      </c>
      <c r="CR70" s="43" t="s">
        <v>1904</v>
      </c>
      <c r="CS70" s="40" t="str">
        <f t="shared" si="34"/>
        <v>Rellene todos los datos</v>
      </c>
      <c r="CT70" s="40"/>
      <c r="CU70" s="6" t="str">
        <f t="shared" si="36"/>
        <v/>
      </c>
    </row>
    <row r="71" spans="1:99" ht="30.75" thickBot="1" x14ac:dyDescent="0.3">
      <c r="A71" s="13"/>
      <c r="B71" s="13" t="s">
        <v>1901</v>
      </c>
      <c r="C71" s="15" t="s">
        <v>1120</v>
      </c>
      <c r="D71" s="9" t="s">
        <v>1118</v>
      </c>
      <c r="E71" s="10" t="str">
        <f t="shared" si="35"/>
        <v>XX</v>
      </c>
      <c r="F71" s="13"/>
      <c r="G71" s="22" t="s">
        <v>1119</v>
      </c>
      <c r="H71" s="24">
        <f>IFERROR(VLOOKUP('ENUMERACION CASAS RURALES'!G71,Datos!$A$1:$B$47,2,FALSE),"")</f>
        <v>0</v>
      </c>
      <c r="I71" s="22"/>
      <c r="J71" s="25" t="str">
        <f>IFERROR(VLOOKUP('ENUMERACION CASAS RURALES'!I71,Datos!$D$2:$F$1070,3,FALSE),"")</f>
        <v/>
      </c>
      <c r="K71" s="13"/>
      <c r="L71" s="14"/>
      <c r="M71" s="14"/>
      <c r="N71" s="14"/>
      <c r="O71" s="14"/>
      <c r="P71" s="26" t="str">
        <f t="shared" si="2"/>
        <v>-</v>
      </c>
      <c r="Q71" s="14"/>
      <c r="R71" s="26" t="str">
        <f t="shared" si="3"/>
        <v>-</v>
      </c>
      <c r="S71" s="14"/>
      <c r="T71" s="26" t="str">
        <f t="shared" si="4"/>
        <v>-</v>
      </c>
      <c r="U71" s="14"/>
      <c r="V71" s="26" t="str">
        <f t="shared" si="5"/>
        <v>-</v>
      </c>
      <c r="W71" s="14"/>
      <c r="X71" s="26" t="str">
        <f t="shared" si="6"/>
        <v>-</v>
      </c>
      <c r="Y71" s="14"/>
      <c r="Z71" s="26" t="str">
        <f t="shared" si="7"/>
        <v>-</v>
      </c>
      <c r="AA71" s="14"/>
      <c r="AB71" s="26" t="str">
        <f t="shared" si="8"/>
        <v>-</v>
      </c>
      <c r="AC71" s="14"/>
      <c r="AD71" s="26" t="str">
        <f t="shared" si="9"/>
        <v>-</v>
      </c>
      <c r="AE71" s="14"/>
      <c r="AF71" s="26" t="str">
        <f t="shared" si="10"/>
        <v>-</v>
      </c>
      <c r="AG71" s="14"/>
      <c r="AH71" s="26" t="str">
        <f t="shared" si="11"/>
        <v>-</v>
      </c>
      <c r="AI71" s="46">
        <f t="shared" si="12"/>
        <v>0</v>
      </c>
      <c r="AJ71" s="27" t="e">
        <f>VLOOKUP($AJ$18,Datos!$K$6:$P$12,MATCH('ENUMERACION CASAS RURALES'!C71,Datos!$K$6:$P$6,0),FALSE)</f>
        <v>#N/A</v>
      </c>
      <c r="AK71" s="27" t="e">
        <f>VLOOKUP($AK$18,Datos!$K$6:$P$12,MATCH('ENUMERACION CASAS RURALES'!C71,Datos!$K$6:$P$6,0),FALSE)</f>
        <v>#N/A</v>
      </c>
      <c r="AL71" s="26" t="e">
        <f t="shared" si="13"/>
        <v>#N/A</v>
      </c>
      <c r="AM71" s="27">
        <f t="shared" si="14"/>
        <v>0</v>
      </c>
      <c r="AN71" s="14" t="s">
        <v>1901</v>
      </c>
      <c r="AO71" s="27" t="e">
        <f>VLOOKUP(AN71,Datos!$K$6:$P$10,MATCH('ENUMERACION CASAS RURALES'!$C71,Datos!$K$6:$P$6,0),FALSE)</f>
        <v>#N/A</v>
      </c>
      <c r="AP71" s="27" t="e">
        <f t="shared" si="15"/>
        <v>#N/A</v>
      </c>
      <c r="AQ71" s="14"/>
      <c r="AR71" s="14" t="s">
        <v>1901</v>
      </c>
      <c r="AS71" s="27" t="e">
        <f>VLOOKUP(AR71,Datos!$K$6:$P$10,MATCH('ENUMERACION CASAS RURALES'!$C71,Datos!$K$6:$P$6,0),FALSE)</f>
        <v>#N/A</v>
      </c>
      <c r="AT71" s="27" t="e">
        <f t="shared" si="16"/>
        <v>#N/A</v>
      </c>
      <c r="AU71" s="14"/>
      <c r="AV71" s="14" t="s">
        <v>1901</v>
      </c>
      <c r="AW71" s="27" t="e">
        <f>VLOOKUP(AV71,Datos!$K$6:$P$10,MATCH('ENUMERACION CASAS RURALES'!$C71,Datos!$K$6:$P$6,0),FALSE)</f>
        <v>#N/A</v>
      </c>
      <c r="AX71" s="27" t="e">
        <f t="shared" si="17"/>
        <v>#N/A</v>
      </c>
      <c r="AY71" s="14"/>
      <c r="AZ71" s="14" t="s">
        <v>1901</v>
      </c>
      <c r="BA71" s="27" t="e">
        <f>VLOOKUP(AZ71,Datos!$K$6:$P$10,MATCH('ENUMERACION CASAS RURALES'!$C71,Datos!$K$6:$P$6,0),FALSE)</f>
        <v>#N/A</v>
      </c>
      <c r="BB71" s="27" t="e">
        <f t="shared" si="18"/>
        <v>#N/A</v>
      </c>
      <c r="BC71" s="14"/>
      <c r="BD71" s="14" t="s">
        <v>1901</v>
      </c>
      <c r="BE71" s="27" t="e">
        <f>VLOOKUP(BD71,Datos!$K$6:$P$10,MATCH('ENUMERACION CASAS RURALES'!$C71,Datos!$K$6:$P$6,0),FALSE)</f>
        <v>#N/A</v>
      </c>
      <c r="BF71" s="27" t="e">
        <f t="shared" si="19"/>
        <v>#N/A</v>
      </c>
      <c r="BG71" s="14"/>
      <c r="BH71" s="14" t="s">
        <v>1901</v>
      </c>
      <c r="BI71" s="27" t="e">
        <f>VLOOKUP(BH71,Datos!$K$6:$P$10,MATCH('ENUMERACION CASAS RURALES'!$C71,Datos!$K$6:$P$6,0),FALSE)</f>
        <v>#N/A</v>
      </c>
      <c r="BJ71" s="27" t="e">
        <f t="shared" si="20"/>
        <v>#N/A</v>
      </c>
      <c r="BK71" s="14"/>
      <c r="BL71" s="14" t="s">
        <v>1901</v>
      </c>
      <c r="BM71" s="27" t="e">
        <f>VLOOKUP(BL71,Datos!$K$6:$P$10,MATCH('ENUMERACION CASAS RURALES'!$C71,Datos!$K$6:$P$6,0),FALSE)</f>
        <v>#N/A</v>
      </c>
      <c r="BN71" s="27" t="e">
        <f t="shared" si="21"/>
        <v>#N/A</v>
      </c>
      <c r="BO71" s="14"/>
      <c r="BP71" s="14" t="s">
        <v>1901</v>
      </c>
      <c r="BQ71" s="27" t="e">
        <f>VLOOKUP(BP71,Datos!$K$6:$P$10,MATCH('ENUMERACION CASAS RURALES'!$C71,Datos!$K$6:$P$6,0),FALSE)</f>
        <v>#N/A</v>
      </c>
      <c r="BR71" s="27" t="e">
        <f t="shared" si="22"/>
        <v>#N/A</v>
      </c>
      <c r="BS71" s="14"/>
      <c r="BT71" s="14" t="s">
        <v>1901</v>
      </c>
      <c r="BU71" s="27" t="e">
        <f>VLOOKUP(BT71,Datos!$K$6:$P$10,MATCH('ENUMERACION CASAS RURALES'!$C71,Datos!$K$6:$P$6,0),FALSE)</f>
        <v>#N/A</v>
      </c>
      <c r="BV71" s="27" t="e">
        <f t="shared" si="23"/>
        <v>#N/A</v>
      </c>
      <c r="BW71" s="14"/>
      <c r="BX71" s="14" t="s">
        <v>1901</v>
      </c>
      <c r="BY71" s="27" t="e">
        <f>VLOOKUP(BX71,Datos!$K$6:$P$10,MATCH('ENUMERACION CASAS RURALES'!$C71,Datos!$K$6:$P$6,0),FALSE)</f>
        <v>#N/A</v>
      </c>
      <c r="BZ71" s="27" t="e">
        <f t="shared" si="24"/>
        <v>#N/A</v>
      </c>
      <c r="CA71" s="14"/>
      <c r="CB71" s="46">
        <f t="shared" si="25"/>
        <v>0</v>
      </c>
      <c r="CC71" s="32">
        <v>0</v>
      </c>
      <c r="CD71" s="27" t="e">
        <f>IF(((VLOOKUP($CD$19,Datos!$K$6:$P$9,MATCH('ENUMERACION CASAS RURALES'!$C71,Datos!$K$6:$P$6,0),FALSE))*CB71)&lt;10,10,((VLOOKUP($CD$19,Datos!$K$6:$P$9,MATCH('ENUMERACION CASAS RURALES'!$C71,Datos!$K$6:$P$6,0),FALSE))*CB71))</f>
        <v>#N/A</v>
      </c>
      <c r="CE71" s="27" t="str">
        <f t="shared" si="26"/>
        <v/>
      </c>
      <c r="CF71" s="26" t="e">
        <f t="shared" si="27"/>
        <v>#N/A</v>
      </c>
      <c r="CG71" s="49">
        <f t="shared" si="28"/>
        <v>0</v>
      </c>
      <c r="CH71" s="50"/>
      <c r="CI71" s="46">
        <f t="shared" si="29"/>
        <v>0</v>
      </c>
      <c r="CJ71" s="43" t="s">
        <v>1904</v>
      </c>
      <c r="CK71" s="44" t="str">
        <f t="shared" si="30"/>
        <v/>
      </c>
      <c r="CL71" s="43" t="s">
        <v>1904</v>
      </c>
      <c r="CM71" s="44" t="str">
        <f t="shared" si="31"/>
        <v/>
      </c>
      <c r="CN71" s="43" t="s">
        <v>1904</v>
      </c>
      <c r="CO71" s="44" t="str">
        <f t="shared" si="32"/>
        <v/>
      </c>
      <c r="CP71" s="43" t="s">
        <v>1904</v>
      </c>
      <c r="CQ71" s="44" t="str">
        <f t="shared" si="33"/>
        <v/>
      </c>
      <c r="CR71" s="43" t="s">
        <v>1904</v>
      </c>
      <c r="CS71" s="40" t="str">
        <f t="shared" si="34"/>
        <v>Rellene todos los datos</v>
      </c>
      <c r="CT71" s="40"/>
      <c r="CU71" s="6" t="str">
        <f t="shared" si="36"/>
        <v/>
      </c>
    </row>
    <row r="72" spans="1:99" ht="30.75" thickBot="1" x14ac:dyDescent="0.3">
      <c r="A72" s="13"/>
      <c r="B72" s="13" t="s">
        <v>1901</v>
      </c>
      <c r="C72" s="15" t="s">
        <v>1120</v>
      </c>
      <c r="D72" s="9" t="s">
        <v>1118</v>
      </c>
      <c r="E72" s="10" t="str">
        <f t="shared" si="35"/>
        <v>XX</v>
      </c>
      <c r="F72" s="13"/>
      <c r="G72" s="22" t="s">
        <v>1119</v>
      </c>
      <c r="H72" s="24">
        <f>IFERROR(VLOOKUP('ENUMERACION CASAS RURALES'!G72,Datos!$A$1:$B$47,2,FALSE),"")</f>
        <v>0</v>
      </c>
      <c r="I72" s="22"/>
      <c r="J72" s="25" t="str">
        <f>IFERROR(VLOOKUP('ENUMERACION CASAS RURALES'!I72,Datos!$D$2:$F$1070,3,FALSE),"")</f>
        <v/>
      </c>
      <c r="K72" s="13"/>
      <c r="L72" s="14"/>
      <c r="M72" s="14"/>
      <c r="N72" s="14"/>
      <c r="O72" s="14"/>
      <c r="P72" s="26" t="str">
        <f t="shared" si="2"/>
        <v>-</v>
      </c>
      <c r="Q72" s="14"/>
      <c r="R72" s="26" t="str">
        <f t="shared" si="3"/>
        <v>-</v>
      </c>
      <c r="S72" s="14"/>
      <c r="T72" s="26" t="str">
        <f t="shared" si="4"/>
        <v>-</v>
      </c>
      <c r="U72" s="14"/>
      <c r="V72" s="26" t="str">
        <f t="shared" si="5"/>
        <v>-</v>
      </c>
      <c r="W72" s="14"/>
      <c r="X72" s="26" t="str">
        <f t="shared" si="6"/>
        <v>-</v>
      </c>
      <c r="Y72" s="14"/>
      <c r="Z72" s="26" t="str">
        <f t="shared" si="7"/>
        <v>-</v>
      </c>
      <c r="AA72" s="14"/>
      <c r="AB72" s="26" t="str">
        <f t="shared" si="8"/>
        <v>-</v>
      </c>
      <c r="AC72" s="14"/>
      <c r="AD72" s="26" t="str">
        <f t="shared" si="9"/>
        <v>-</v>
      </c>
      <c r="AE72" s="14"/>
      <c r="AF72" s="26" t="str">
        <f t="shared" si="10"/>
        <v>-</v>
      </c>
      <c r="AG72" s="14"/>
      <c r="AH72" s="26" t="str">
        <f t="shared" si="11"/>
        <v>-</v>
      </c>
      <c r="AI72" s="46">
        <f t="shared" si="12"/>
        <v>0</v>
      </c>
      <c r="AJ72" s="27" t="e">
        <f>VLOOKUP($AJ$18,Datos!$K$6:$P$12,MATCH('ENUMERACION CASAS RURALES'!C72,Datos!$K$6:$P$6,0),FALSE)</f>
        <v>#N/A</v>
      </c>
      <c r="AK72" s="27" t="e">
        <f>VLOOKUP($AK$18,Datos!$K$6:$P$12,MATCH('ENUMERACION CASAS RURALES'!C72,Datos!$K$6:$P$6,0),FALSE)</f>
        <v>#N/A</v>
      </c>
      <c r="AL72" s="26" t="e">
        <f t="shared" si="13"/>
        <v>#N/A</v>
      </c>
      <c r="AM72" s="27">
        <f t="shared" si="14"/>
        <v>0</v>
      </c>
      <c r="AN72" s="14" t="s">
        <v>1901</v>
      </c>
      <c r="AO72" s="27" t="e">
        <f>VLOOKUP(AN72,Datos!$K$6:$P$10,MATCH('ENUMERACION CASAS RURALES'!$C72,Datos!$K$6:$P$6,0),FALSE)</f>
        <v>#N/A</v>
      </c>
      <c r="AP72" s="27" t="e">
        <f t="shared" si="15"/>
        <v>#N/A</v>
      </c>
      <c r="AQ72" s="14"/>
      <c r="AR72" s="14" t="s">
        <v>1901</v>
      </c>
      <c r="AS72" s="27" t="e">
        <f>VLOOKUP(AR72,Datos!$K$6:$P$10,MATCH('ENUMERACION CASAS RURALES'!$C72,Datos!$K$6:$P$6,0),FALSE)</f>
        <v>#N/A</v>
      </c>
      <c r="AT72" s="27" t="e">
        <f t="shared" si="16"/>
        <v>#N/A</v>
      </c>
      <c r="AU72" s="14"/>
      <c r="AV72" s="14" t="s">
        <v>1901</v>
      </c>
      <c r="AW72" s="27" t="e">
        <f>VLOOKUP(AV72,Datos!$K$6:$P$10,MATCH('ENUMERACION CASAS RURALES'!$C72,Datos!$K$6:$P$6,0),FALSE)</f>
        <v>#N/A</v>
      </c>
      <c r="AX72" s="27" t="e">
        <f t="shared" si="17"/>
        <v>#N/A</v>
      </c>
      <c r="AY72" s="14"/>
      <c r="AZ72" s="14" t="s">
        <v>1901</v>
      </c>
      <c r="BA72" s="27" t="e">
        <f>VLOOKUP(AZ72,Datos!$K$6:$P$10,MATCH('ENUMERACION CASAS RURALES'!$C72,Datos!$K$6:$P$6,0),FALSE)</f>
        <v>#N/A</v>
      </c>
      <c r="BB72" s="27" t="e">
        <f t="shared" si="18"/>
        <v>#N/A</v>
      </c>
      <c r="BC72" s="14"/>
      <c r="BD72" s="14" t="s">
        <v>1901</v>
      </c>
      <c r="BE72" s="27" t="e">
        <f>VLOOKUP(BD72,Datos!$K$6:$P$10,MATCH('ENUMERACION CASAS RURALES'!$C72,Datos!$K$6:$P$6,0),FALSE)</f>
        <v>#N/A</v>
      </c>
      <c r="BF72" s="27" t="e">
        <f t="shared" si="19"/>
        <v>#N/A</v>
      </c>
      <c r="BG72" s="14"/>
      <c r="BH72" s="14" t="s">
        <v>1901</v>
      </c>
      <c r="BI72" s="27" t="e">
        <f>VLOOKUP(BH72,Datos!$K$6:$P$10,MATCH('ENUMERACION CASAS RURALES'!$C72,Datos!$K$6:$P$6,0),FALSE)</f>
        <v>#N/A</v>
      </c>
      <c r="BJ72" s="27" t="e">
        <f t="shared" si="20"/>
        <v>#N/A</v>
      </c>
      <c r="BK72" s="14"/>
      <c r="BL72" s="14" t="s">
        <v>1901</v>
      </c>
      <c r="BM72" s="27" t="e">
        <f>VLOOKUP(BL72,Datos!$K$6:$P$10,MATCH('ENUMERACION CASAS RURALES'!$C72,Datos!$K$6:$P$6,0),FALSE)</f>
        <v>#N/A</v>
      </c>
      <c r="BN72" s="27" t="e">
        <f t="shared" si="21"/>
        <v>#N/A</v>
      </c>
      <c r="BO72" s="14"/>
      <c r="BP72" s="14" t="s">
        <v>1901</v>
      </c>
      <c r="BQ72" s="27" t="e">
        <f>VLOOKUP(BP72,Datos!$K$6:$P$10,MATCH('ENUMERACION CASAS RURALES'!$C72,Datos!$K$6:$P$6,0),FALSE)</f>
        <v>#N/A</v>
      </c>
      <c r="BR72" s="27" t="e">
        <f t="shared" si="22"/>
        <v>#N/A</v>
      </c>
      <c r="BS72" s="14"/>
      <c r="BT72" s="14" t="s">
        <v>1901</v>
      </c>
      <c r="BU72" s="27" t="e">
        <f>VLOOKUP(BT72,Datos!$K$6:$P$10,MATCH('ENUMERACION CASAS RURALES'!$C72,Datos!$K$6:$P$6,0),FALSE)</f>
        <v>#N/A</v>
      </c>
      <c r="BV72" s="27" t="e">
        <f t="shared" si="23"/>
        <v>#N/A</v>
      </c>
      <c r="BW72" s="14"/>
      <c r="BX72" s="14" t="s">
        <v>1901</v>
      </c>
      <c r="BY72" s="27" t="e">
        <f>VLOOKUP(BX72,Datos!$K$6:$P$10,MATCH('ENUMERACION CASAS RURALES'!$C72,Datos!$K$6:$P$6,0),FALSE)</f>
        <v>#N/A</v>
      </c>
      <c r="BZ72" s="27" t="e">
        <f t="shared" si="24"/>
        <v>#N/A</v>
      </c>
      <c r="CA72" s="14"/>
      <c r="CB72" s="46">
        <f t="shared" si="25"/>
        <v>0</v>
      </c>
      <c r="CC72" s="32">
        <v>0</v>
      </c>
      <c r="CD72" s="27" t="e">
        <f>IF(((VLOOKUP($CD$19,Datos!$K$6:$P$9,MATCH('ENUMERACION CASAS RURALES'!$C72,Datos!$K$6:$P$6,0),FALSE))*CB72)&lt;10,10,((VLOOKUP($CD$19,Datos!$K$6:$P$9,MATCH('ENUMERACION CASAS RURALES'!$C72,Datos!$K$6:$P$6,0),FALSE))*CB72))</f>
        <v>#N/A</v>
      </c>
      <c r="CE72" s="27" t="str">
        <f t="shared" si="26"/>
        <v/>
      </c>
      <c r="CF72" s="26" t="e">
        <f t="shared" si="27"/>
        <v>#N/A</v>
      </c>
      <c r="CG72" s="49">
        <f t="shared" si="28"/>
        <v>0</v>
      </c>
      <c r="CH72" s="50"/>
      <c r="CI72" s="46">
        <f t="shared" si="29"/>
        <v>0</v>
      </c>
      <c r="CJ72" s="43" t="s">
        <v>1904</v>
      </c>
      <c r="CK72" s="44" t="str">
        <f t="shared" si="30"/>
        <v/>
      </c>
      <c r="CL72" s="43" t="s">
        <v>1904</v>
      </c>
      <c r="CM72" s="44" t="str">
        <f t="shared" si="31"/>
        <v/>
      </c>
      <c r="CN72" s="43" t="s">
        <v>1904</v>
      </c>
      <c r="CO72" s="44" t="str">
        <f t="shared" si="32"/>
        <v/>
      </c>
      <c r="CP72" s="43" t="s">
        <v>1904</v>
      </c>
      <c r="CQ72" s="44" t="str">
        <f t="shared" si="33"/>
        <v/>
      </c>
      <c r="CR72" s="43" t="s">
        <v>1904</v>
      </c>
      <c r="CS72" s="40" t="str">
        <f t="shared" si="34"/>
        <v>Rellene todos los datos</v>
      </c>
      <c r="CT72" s="40"/>
      <c r="CU72" s="6" t="str">
        <f t="shared" si="36"/>
        <v/>
      </c>
    </row>
    <row r="73" spans="1:99" ht="30.75" thickBot="1" x14ac:dyDescent="0.3">
      <c r="A73" s="13"/>
      <c r="B73" s="13" t="s">
        <v>1901</v>
      </c>
      <c r="C73" s="15" t="s">
        <v>1120</v>
      </c>
      <c r="D73" s="9" t="s">
        <v>1118</v>
      </c>
      <c r="E73" s="10" t="str">
        <f t="shared" si="35"/>
        <v>XX</v>
      </c>
      <c r="F73" s="13"/>
      <c r="G73" s="22" t="s">
        <v>1119</v>
      </c>
      <c r="H73" s="24">
        <f>IFERROR(VLOOKUP('ENUMERACION CASAS RURALES'!G73,Datos!$A$1:$B$47,2,FALSE),"")</f>
        <v>0</v>
      </c>
      <c r="I73" s="22"/>
      <c r="J73" s="25" t="str">
        <f>IFERROR(VLOOKUP('ENUMERACION CASAS RURALES'!I73,Datos!$D$2:$F$1070,3,FALSE),"")</f>
        <v/>
      </c>
      <c r="K73" s="13"/>
      <c r="L73" s="14"/>
      <c r="M73" s="14"/>
      <c r="N73" s="14"/>
      <c r="O73" s="14"/>
      <c r="P73" s="26" t="str">
        <f t="shared" si="2"/>
        <v>-</v>
      </c>
      <c r="Q73" s="14"/>
      <c r="R73" s="26" t="str">
        <f t="shared" si="3"/>
        <v>-</v>
      </c>
      <c r="S73" s="14"/>
      <c r="T73" s="26" t="str">
        <f t="shared" si="4"/>
        <v>-</v>
      </c>
      <c r="U73" s="14"/>
      <c r="V73" s="26" t="str">
        <f t="shared" si="5"/>
        <v>-</v>
      </c>
      <c r="W73" s="14"/>
      <c r="X73" s="26" t="str">
        <f t="shared" si="6"/>
        <v>-</v>
      </c>
      <c r="Y73" s="14"/>
      <c r="Z73" s="26" t="str">
        <f t="shared" si="7"/>
        <v>-</v>
      </c>
      <c r="AA73" s="14"/>
      <c r="AB73" s="26" t="str">
        <f t="shared" si="8"/>
        <v>-</v>
      </c>
      <c r="AC73" s="14"/>
      <c r="AD73" s="26" t="str">
        <f t="shared" si="9"/>
        <v>-</v>
      </c>
      <c r="AE73" s="14"/>
      <c r="AF73" s="26" t="str">
        <f t="shared" si="10"/>
        <v>-</v>
      </c>
      <c r="AG73" s="14"/>
      <c r="AH73" s="26" t="str">
        <f t="shared" si="11"/>
        <v>-</v>
      </c>
      <c r="AI73" s="46">
        <f t="shared" si="12"/>
        <v>0</v>
      </c>
      <c r="AJ73" s="27" t="e">
        <f>VLOOKUP($AJ$18,Datos!$K$6:$P$12,MATCH('ENUMERACION CASAS RURALES'!C73,Datos!$K$6:$P$6,0),FALSE)</f>
        <v>#N/A</v>
      </c>
      <c r="AK73" s="27" t="e">
        <f>VLOOKUP($AK$18,Datos!$K$6:$P$12,MATCH('ENUMERACION CASAS RURALES'!C73,Datos!$K$6:$P$6,0),FALSE)</f>
        <v>#N/A</v>
      </c>
      <c r="AL73" s="26" t="e">
        <f t="shared" si="13"/>
        <v>#N/A</v>
      </c>
      <c r="AM73" s="27">
        <f t="shared" si="14"/>
        <v>0</v>
      </c>
      <c r="AN73" s="14" t="s">
        <v>1901</v>
      </c>
      <c r="AO73" s="27" t="e">
        <f>VLOOKUP(AN73,Datos!$K$6:$P$10,MATCH('ENUMERACION CASAS RURALES'!$C73,Datos!$K$6:$P$6,0),FALSE)</f>
        <v>#N/A</v>
      </c>
      <c r="AP73" s="27" t="e">
        <f t="shared" si="15"/>
        <v>#N/A</v>
      </c>
      <c r="AQ73" s="14"/>
      <c r="AR73" s="14" t="s">
        <v>1901</v>
      </c>
      <c r="AS73" s="27" t="e">
        <f>VLOOKUP(AR73,Datos!$K$6:$P$10,MATCH('ENUMERACION CASAS RURALES'!$C73,Datos!$K$6:$P$6,0),FALSE)</f>
        <v>#N/A</v>
      </c>
      <c r="AT73" s="27" t="e">
        <f t="shared" si="16"/>
        <v>#N/A</v>
      </c>
      <c r="AU73" s="14"/>
      <c r="AV73" s="14" t="s">
        <v>1901</v>
      </c>
      <c r="AW73" s="27" t="e">
        <f>VLOOKUP(AV73,Datos!$K$6:$P$10,MATCH('ENUMERACION CASAS RURALES'!$C73,Datos!$K$6:$P$6,0),FALSE)</f>
        <v>#N/A</v>
      </c>
      <c r="AX73" s="27" t="e">
        <f t="shared" si="17"/>
        <v>#N/A</v>
      </c>
      <c r="AY73" s="14"/>
      <c r="AZ73" s="14" t="s">
        <v>1901</v>
      </c>
      <c r="BA73" s="27" t="e">
        <f>VLOOKUP(AZ73,Datos!$K$6:$P$10,MATCH('ENUMERACION CASAS RURALES'!$C73,Datos!$K$6:$P$6,0),FALSE)</f>
        <v>#N/A</v>
      </c>
      <c r="BB73" s="27" t="e">
        <f t="shared" si="18"/>
        <v>#N/A</v>
      </c>
      <c r="BC73" s="14"/>
      <c r="BD73" s="14" t="s">
        <v>1901</v>
      </c>
      <c r="BE73" s="27" t="e">
        <f>VLOOKUP(BD73,Datos!$K$6:$P$10,MATCH('ENUMERACION CASAS RURALES'!$C73,Datos!$K$6:$P$6,0),FALSE)</f>
        <v>#N/A</v>
      </c>
      <c r="BF73" s="27" t="e">
        <f t="shared" si="19"/>
        <v>#N/A</v>
      </c>
      <c r="BG73" s="14"/>
      <c r="BH73" s="14" t="s">
        <v>1901</v>
      </c>
      <c r="BI73" s="27" t="e">
        <f>VLOOKUP(BH73,Datos!$K$6:$P$10,MATCH('ENUMERACION CASAS RURALES'!$C73,Datos!$K$6:$P$6,0),FALSE)</f>
        <v>#N/A</v>
      </c>
      <c r="BJ73" s="27" t="e">
        <f t="shared" si="20"/>
        <v>#N/A</v>
      </c>
      <c r="BK73" s="14"/>
      <c r="BL73" s="14" t="s">
        <v>1901</v>
      </c>
      <c r="BM73" s="27" t="e">
        <f>VLOOKUP(BL73,Datos!$K$6:$P$10,MATCH('ENUMERACION CASAS RURALES'!$C73,Datos!$K$6:$P$6,0),FALSE)</f>
        <v>#N/A</v>
      </c>
      <c r="BN73" s="27" t="e">
        <f t="shared" si="21"/>
        <v>#N/A</v>
      </c>
      <c r="BO73" s="14"/>
      <c r="BP73" s="14" t="s">
        <v>1901</v>
      </c>
      <c r="BQ73" s="27" t="e">
        <f>VLOOKUP(BP73,Datos!$K$6:$P$10,MATCH('ENUMERACION CASAS RURALES'!$C73,Datos!$K$6:$P$6,0),FALSE)</f>
        <v>#N/A</v>
      </c>
      <c r="BR73" s="27" t="e">
        <f t="shared" si="22"/>
        <v>#N/A</v>
      </c>
      <c r="BS73" s="14"/>
      <c r="BT73" s="14" t="s">
        <v>1901</v>
      </c>
      <c r="BU73" s="27" t="e">
        <f>VLOOKUP(BT73,Datos!$K$6:$P$10,MATCH('ENUMERACION CASAS RURALES'!$C73,Datos!$K$6:$P$6,0),FALSE)</f>
        <v>#N/A</v>
      </c>
      <c r="BV73" s="27" t="e">
        <f t="shared" si="23"/>
        <v>#N/A</v>
      </c>
      <c r="BW73" s="14"/>
      <c r="BX73" s="14" t="s">
        <v>1901</v>
      </c>
      <c r="BY73" s="27" t="e">
        <f>VLOOKUP(BX73,Datos!$K$6:$P$10,MATCH('ENUMERACION CASAS RURALES'!$C73,Datos!$K$6:$P$6,0),FALSE)</f>
        <v>#N/A</v>
      </c>
      <c r="BZ73" s="27" t="e">
        <f t="shared" si="24"/>
        <v>#N/A</v>
      </c>
      <c r="CA73" s="14"/>
      <c r="CB73" s="46">
        <f t="shared" si="25"/>
        <v>0</v>
      </c>
      <c r="CC73" s="32">
        <v>0</v>
      </c>
      <c r="CD73" s="27" t="e">
        <f>IF(((VLOOKUP($CD$19,Datos!$K$6:$P$9,MATCH('ENUMERACION CASAS RURALES'!$C73,Datos!$K$6:$P$6,0),FALSE))*CB73)&lt;10,10,((VLOOKUP($CD$19,Datos!$K$6:$P$9,MATCH('ENUMERACION CASAS RURALES'!$C73,Datos!$K$6:$P$6,0),FALSE))*CB73))</f>
        <v>#N/A</v>
      </c>
      <c r="CE73" s="27" t="str">
        <f t="shared" si="26"/>
        <v/>
      </c>
      <c r="CF73" s="26" t="e">
        <f t="shared" si="27"/>
        <v>#N/A</v>
      </c>
      <c r="CG73" s="49">
        <f t="shared" si="28"/>
        <v>0</v>
      </c>
      <c r="CH73" s="50"/>
      <c r="CI73" s="46">
        <f t="shared" si="29"/>
        <v>0</v>
      </c>
      <c r="CJ73" s="43" t="s">
        <v>1904</v>
      </c>
      <c r="CK73" s="44" t="str">
        <f t="shared" si="30"/>
        <v/>
      </c>
      <c r="CL73" s="43" t="s">
        <v>1904</v>
      </c>
      <c r="CM73" s="44" t="str">
        <f t="shared" si="31"/>
        <v/>
      </c>
      <c r="CN73" s="43" t="s">
        <v>1904</v>
      </c>
      <c r="CO73" s="44" t="str">
        <f t="shared" si="32"/>
        <v/>
      </c>
      <c r="CP73" s="43" t="s">
        <v>1904</v>
      </c>
      <c r="CQ73" s="44" t="str">
        <f t="shared" si="33"/>
        <v/>
      </c>
      <c r="CR73" s="43" t="s">
        <v>1904</v>
      </c>
      <c r="CS73" s="40" t="str">
        <f t="shared" si="34"/>
        <v>Rellene todos los datos</v>
      </c>
      <c r="CT73" s="40"/>
      <c r="CU73" s="6" t="str">
        <f t="shared" si="36"/>
        <v/>
      </c>
    </row>
    <row r="74" spans="1:99" ht="30.75" thickBot="1" x14ac:dyDescent="0.3">
      <c r="A74" s="13"/>
      <c r="B74" s="13" t="s">
        <v>1901</v>
      </c>
      <c r="C74" s="15" t="s">
        <v>1120</v>
      </c>
      <c r="D74" s="9" t="s">
        <v>1118</v>
      </c>
      <c r="E74" s="10" t="str">
        <f t="shared" si="35"/>
        <v>XX</v>
      </c>
      <c r="F74" s="13"/>
      <c r="G74" s="22" t="s">
        <v>1119</v>
      </c>
      <c r="H74" s="24">
        <f>IFERROR(VLOOKUP('ENUMERACION CASAS RURALES'!G74,Datos!$A$1:$B$47,2,FALSE),"")</f>
        <v>0</v>
      </c>
      <c r="I74" s="22"/>
      <c r="J74" s="25" t="str">
        <f>IFERROR(VLOOKUP('ENUMERACION CASAS RURALES'!I74,Datos!$D$2:$F$1070,3,FALSE),"")</f>
        <v/>
      </c>
      <c r="K74" s="13"/>
      <c r="L74" s="14"/>
      <c r="M74" s="14"/>
      <c r="N74" s="14"/>
      <c r="O74" s="14"/>
      <c r="P74" s="26" t="str">
        <f t="shared" si="2"/>
        <v>-</v>
      </c>
      <c r="Q74" s="14"/>
      <c r="R74" s="26" t="str">
        <f t="shared" si="3"/>
        <v>-</v>
      </c>
      <c r="S74" s="14"/>
      <c r="T74" s="26" t="str">
        <f t="shared" si="4"/>
        <v>-</v>
      </c>
      <c r="U74" s="14"/>
      <c r="V74" s="26" t="str">
        <f t="shared" si="5"/>
        <v>-</v>
      </c>
      <c r="W74" s="14"/>
      <c r="X74" s="26" t="str">
        <f t="shared" si="6"/>
        <v>-</v>
      </c>
      <c r="Y74" s="14"/>
      <c r="Z74" s="26" t="str">
        <f t="shared" si="7"/>
        <v>-</v>
      </c>
      <c r="AA74" s="14"/>
      <c r="AB74" s="26" t="str">
        <f t="shared" si="8"/>
        <v>-</v>
      </c>
      <c r="AC74" s="14"/>
      <c r="AD74" s="26" t="str">
        <f t="shared" si="9"/>
        <v>-</v>
      </c>
      <c r="AE74" s="14"/>
      <c r="AF74" s="26" t="str">
        <f t="shared" si="10"/>
        <v>-</v>
      </c>
      <c r="AG74" s="14"/>
      <c r="AH74" s="26" t="str">
        <f t="shared" si="11"/>
        <v>-</v>
      </c>
      <c r="AI74" s="46">
        <f t="shared" si="12"/>
        <v>0</v>
      </c>
      <c r="AJ74" s="27" t="e">
        <f>VLOOKUP($AJ$18,Datos!$K$6:$P$12,MATCH('ENUMERACION CASAS RURALES'!C74,Datos!$K$6:$P$6,0),FALSE)</f>
        <v>#N/A</v>
      </c>
      <c r="AK74" s="27" t="e">
        <f>VLOOKUP($AK$18,Datos!$K$6:$P$12,MATCH('ENUMERACION CASAS RURALES'!C74,Datos!$K$6:$P$6,0),FALSE)</f>
        <v>#N/A</v>
      </c>
      <c r="AL74" s="26" t="e">
        <f t="shared" si="13"/>
        <v>#N/A</v>
      </c>
      <c r="AM74" s="27">
        <f t="shared" si="14"/>
        <v>0</v>
      </c>
      <c r="AN74" s="14" t="s">
        <v>1901</v>
      </c>
      <c r="AO74" s="27" t="e">
        <f>VLOOKUP(AN74,Datos!$K$6:$P$10,MATCH('ENUMERACION CASAS RURALES'!$C74,Datos!$K$6:$P$6,0),FALSE)</f>
        <v>#N/A</v>
      </c>
      <c r="AP74" s="27" t="e">
        <f t="shared" si="15"/>
        <v>#N/A</v>
      </c>
      <c r="AQ74" s="14"/>
      <c r="AR74" s="14" t="s">
        <v>1901</v>
      </c>
      <c r="AS74" s="27" t="e">
        <f>VLOOKUP(AR74,Datos!$K$6:$P$10,MATCH('ENUMERACION CASAS RURALES'!$C74,Datos!$K$6:$P$6,0),FALSE)</f>
        <v>#N/A</v>
      </c>
      <c r="AT74" s="27" t="e">
        <f t="shared" si="16"/>
        <v>#N/A</v>
      </c>
      <c r="AU74" s="14"/>
      <c r="AV74" s="14" t="s">
        <v>1901</v>
      </c>
      <c r="AW74" s="27" t="e">
        <f>VLOOKUP(AV74,Datos!$K$6:$P$10,MATCH('ENUMERACION CASAS RURALES'!$C74,Datos!$K$6:$P$6,0),FALSE)</f>
        <v>#N/A</v>
      </c>
      <c r="AX74" s="27" t="e">
        <f t="shared" si="17"/>
        <v>#N/A</v>
      </c>
      <c r="AY74" s="14"/>
      <c r="AZ74" s="14" t="s">
        <v>1901</v>
      </c>
      <c r="BA74" s="27" t="e">
        <f>VLOOKUP(AZ74,Datos!$K$6:$P$10,MATCH('ENUMERACION CASAS RURALES'!$C74,Datos!$K$6:$P$6,0),FALSE)</f>
        <v>#N/A</v>
      </c>
      <c r="BB74" s="27" t="e">
        <f t="shared" si="18"/>
        <v>#N/A</v>
      </c>
      <c r="BC74" s="14"/>
      <c r="BD74" s="14" t="s">
        <v>1901</v>
      </c>
      <c r="BE74" s="27" t="e">
        <f>VLOOKUP(BD74,Datos!$K$6:$P$10,MATCH('ENUMERACION CASAS RURALES'!$C74,Datos!$K$6:$P$6,0),FALSE)</f>
        <v>#N/A</v>
      </c>
      <c r="BF74" s="27" t="e">
        <f t="shared" si="19"/>
        <v>#N/A</v>
      </c>
      <c r="BG74" s="14"/>
      <c r="BH74" s="14" t="s">
        <v>1901</v>
      </c>
      <c r="BI74" s="27" t="e">
        <f>VLOOKUP(BH74,Datos!$K$6:$P$10,MATCH('ENUMERACION CASAS RURALES'!$C74,Datos!$K$6:$P$6,0),FALSE)</f>
        <v>#N/A</v>
      </c>
      <c r="BJ74" s="27" t="e">
        <f t="shared" si="20"/>
        <v>#N/A</v>
      </c>
      <c r="BK74" s="14"/>
      <c r="BL74" s="14" t="s">
        <v>1901</v>
      </c>
      <c r="BM74" s="27" t="e">
        <f>VLOOKUP(BL74,Datos!$K$6:$P$10,MATCH('ENUMERACION CASAS RURALES'!$C74,Datos!$K$6:$P$6,0),FALSE)</f>
        <v>#N/A</v>
      </c>
      <c r="BN74" s="27" t="e">
        <f t="shared" si="21"/>
        <v>#N/A</v>
      </c>
      <c r="BO74" s="14"/>
      <c r="BP74" s="14" t="s">
        <v>1901</v>
      </c>
      <c r="BQ74" s="27" t="e">
        <f>VLOOKUP(BP74,Datos!$K$6:$P$10,MATCH('ENUMERACION CASAS RURALES'!$C74,Datos!$K$6:$P$6,0),FALSE)</f>
        <v>#N/A</v>
      </c>
      <c r="BR74" s="27" t="e">
        <f t="shared" si="22"/>
        <v>#N/A</v>
      </c>
      <c r="BS74" s="14"/>
      <c r="BT74" s="14" t="s">
        <v>1901</v>
      </c>
      <c r="BU74" s="27" t="e">
        <f>VLOOKUP(BT74,Datos!$K$6:$P$10,MATCH('ENUMERACION CASAS RURALES'!$C74,Datos!$K$6:$P$6,0),FALSE)</f>
        <v>#N/A</v>
      </c>
      <c r="BV74" s="27" t="e">
        <f t="shared" si="23"/>
        <v>#N/A</v>
      </c>
      <c r="BW74" s="14"/>
      <c r="BX74" s="14" t="s">
        <v>1901</v>
      </c>
      <c r="BY74" s="27" t="e">
        <f>VLOOKUP(BX74,Datos!$K$6:$P$10,MATCH('ENUMERACION CASAS RURALES'!$C74,Datos!$K$6:$P$6,0),FALSE)</f>
        <v>#N/A</v>
      </c>
      <c r="BZ74" s="27" t="e">
        <f t="shared" si="24"/>
        <v>#N/A</v>
      </c>
      <c r="CA74" s="14"/>
      <c r="CB74" s="46">
        <f t="shared" si="25"/>
        <v>0</v>
      </c>
      <c r="CC74" s="32">
        <v>0</v>
      </c>
      <c r="CD74" s="27" t="e">
        <f>IF(((VLOOKUP($CD$19,Datos!$K$6:$P$9,MATCH('ENUMERACION CASAS RURALES'!$C74,Datos!$K$6:$P$6,0),FALSE))*CB74)&lt;10,10,((VLOOKUP($CD$19,Datos!$K$6:$P$9,MATCH('ENUMERACION CASAS RURALES'!$C74,Datos!$K$6:$P$6,0),FALSE))*CB74))</f>
        <v>#N/A</v>
      </c>
      <c r="CE74" s="27" t="str">
        <f t="shared" si="26"/>
        <v/>
      </c>
      <c r="CF74" s="26" t="e">
        <f t="shared" si="27"/>
        <v>#N/A</v>
      </c>
      <c r="CG74" s="49">
        <f t="shared" si="28"/>
        <v>0</v>
      </c>
      <c r="CH74" s="50"/>
      <c r="CI74" s="46">
        <f t="shared" si="29"/>
        <v>0</v>
      </c>
      <c r="CJ74" s="43" t="s">
        <v>1904</v>
      </c>
      <c r="CK74" s="44" t="str">
        <f t="shared" si="30"/>
        <v/>
      </c>
      <c r="CL74" s="43" t="s">
        <v>1904</v>
      </c>
      <c r="CM74" s="44" t="str">
        <f t="shared" si="31"/>
        <v/>
      </c>
      <c r="CN74" s="43" t="s">
        <v>1904</v>
      </c>
      <c r="CO74" s="44" t="str">
        <f t="shared" si="32"/>
        <v/>
      </c>
      <c r="CP74" s="43" t="s">
        <v>1904</v>
      </c>
      <c r="CQ74" s="44" t="str">
        <f t="shared" si="33"/>
        <v/>
      </c>
      <c r="CR74" s="43" t="s">
        <v>1904</v>
      </c>
      <c r="CS74" s="40" t="str">
        <f t="shared" si="34"/>
        <v>Rellene todos los datos</v>
      </c>
      <c r="CT74" s="40"/>
      <c r="CU74" s="6" t="str">
        <f t="shared" si="36"/>
        <v/>
      </c>
    </row>
    <row r="75" spans="1:99" ht="30.75" thickBot="1" x14ac:dyDescent="0.3">
      <c r="A75" s="13"/>
      <c r="B75" s="13" t="s">
        <v>1901</v>
      </c>
      <c r="C75" s="15" t="s">
        <v>1120</v>
      </c>
      <c r="D75" s="9" t="s">
        <v>1118</v>
      </c>
      <c r="E75" s="10" t="str">
        <f t="shared" si="35"/>
        <v>XX</v>
      </c>
      <c r="F75" s="13"/>
      <c r="G75" s="22" t="s">
        <v>1119</v>
      </c>
      <c r="H75" s="24">
        <f>IFERROR(VLOOKUP('ENUMERACION CASAS RURALES'!G75,Datos!$A$1:$B$47,2,FALSE),"")</f>
        <v>0</v>
      </c>
      <c r="I75" s="22"/>
      <c r="J75" s="25" t="str">
        <f>IFERROR(VLOOKUP('ENUMERACION CASAS RURALES'!I75,Datos!$D$2:$F$1070,3,FALSE),"")</f>
        <v/>
      </c>
      <c r="K75" s="13"/>
      <c r="L75" s="14"/>
      <c r="M75" s="14"/>
      <c r="N75" s="14"/>
      <c r="O75" s="14"/>
      <c r="P75" s="26" t="str">
        <f t="shared" si="2"/>
        <v>-</v>
      </c>
      <c r="Q75" s="14"/>
      <c r="R75" s="26" t="str">
        <f t="shared" si="3"/>
        <v>-</v>
      </c>
      <c r="S75" s="14"/>
      <c r="T75" s="26" t="str">
        <f t="shared" si="4"/>
        <v>-</v>
      </c>
      <c r="U75" s="14"/>
      <c r="V75" s="26" t="str">
        <f t="shared" si="5"/>
        <v>-</v>
      </c>
      <c r="W75" s="14"/>
      <c r="X75" s="26" t="str">
        <f t="shared" si="6"/>
        <v>-</v>
      </c>
      <c r="Y75" s="14"/>
      <c r="Z75" s="26" t="str">
        <f t="shared" si="7"/>
        <v>-</v>
      </c>
      <c r="AA75" s="14"/>
      <c r="AB75" s="26" t="str">
        <f t="shared" si="8"/>
        <v>-</v>
      </c>
      <c r="AC75" s="14"/>
      <c r="AD75" s="26" t="str">
        <f t="shared" si="9"/>
        <v>-</v>
      </c>
      <c r="AE75" s="14"/>
      <c r="AF75" s="26" t="str">
        <f t="shared" si="10"/>
        <v>-</v>
      </c>
      <c r="AG75" s="14"/>
      <c r="AH75" s="26" t="str">
        <f t="shared" si="11"/>
        <v>-</v>
      </c>
      <c r="AI75" s="46">
        <f t="shared" si="12"/>
        <v>0</v>
      </c>
      <c r="AJ75" s="27" t="e">
        <f>VLOOKUP($AJ$18,Datos!$K$6:$P$12,MATCH('ENUMERACION CASAS RURALES'!C75,Datos!$K$6:$P$6,0),FALSE)</f>
        <v>#N/A</v>
      </c>
      <c r="AK75" s="27" t="e">
        <f>VLOOKUP($AK$18,Datos!$K$6:$P$12,MATCH('ENUMERACION CASAS RURALES'!C75,Datos!$K$6:$P$6,0),FALSE)</f>
        <v>#N/A</v>
      </c>
      <c r="AL75" s="26" t="e">
        <f t="shared" si="13"/>
        <v>#N/A</v>
      </c>
      <c r="AM75" s="27">
        <f t="shared" si="14"/>
        <v>0</v>
      </c>
      <c r="AN75" s="14" t="s">
        <v>1901</v>
      </c>
      <c r="AO75" s="27" t="e">
        <f>VLOOKUP(AN75,Datos!$K$6:$P$10,MATCH('ENUMERACION CASAS RURALES'!$C75,Datos!$K$6:$P$6,0),FALSE)</f>
        <v>#N/A</v>
      </c>
      <c r="AP75" s="27" t="e">
        <f t="shared" si="15"/>
        <v>#N/A</v>
      </c>
      <c r="AQ75" s="14"/>
      <c r="AR75" s="14" t="s">
        <v>1901</v>
      </c>
      <c r="AS75" s="27" t="e">
        <f>VLOOKUP(AR75,Datos!$K$6:$P$10,MATCH('ENUMERACION CASAS RURALES'!$C75,Datos!$K$6:$P$6,0),FALSE)</f>
        <v>#N/A</v>
      </c>
      <c r="AT75" s="27" t="e">
        <f t="shared" si="16"/>
        <v>#N/A</v>
      </c>
      <c r="AU75" s="14"/>
      <c r="AV75" s="14" t="s">
        <v>1901</v>
      </c>
      <c r="AW75" s="27" t="e">
        <f>VLOOKUP(AV75,Datos!$K$6:$P$10,MATCH('ENUMERACION CASAS RURALES'!$C75,Datos!$K$6:$P$6,0),FALSE)</f>
        <v>#N/A</v>
      </c>
      <c r="AX75" s="27" t="e">
        <f t="shared" si="17"/>
        <v>#N/A</v>
      </c>
      <c r="AY75" s="14"/>
      <c r="AZ75" s="14" t="s">
        <v>1901</v>
      </c>
      <c r="BA75" s="27" t="e">
        <f>VLOOKUP(AZ75,Datos!$K$6:$P$10,MATCH('ENUMERACION CASAS RURALES'!$C75,Datos!$K$6:$P$6,0),FALSE)</f>
        <v>#N/A</v>
      </c>
      <c r="BB75" s="27" t="e">
        <f t="shared" si="18"/>
        <v>#N/A</v>
      </c>
      <c r="BC75" s="14"/>
      <c r="BD75" s="14" t="s">
        <v>1901</v>
      </c>
      <c r="BE75" s="27" t="e">
        <f>VLOOKUP(BD75,Datos!$K$6:$P$10,MATCH('ENUMERACION CASAS RURALES'!$C75,Datos!$K$6:$P$6,0),FALSE)</f>
        <v>#N/A</v>
      </c>
      <c r="BF75" s="27" t="e">
        <f t="shared" si="19"/>
        <v>#N/A</v>
      </c>
      <c r="BG75" s="14"/>
      <c r="BH75" s="14" t="s">
        <v>1901</v>
      </c>
      <c r="BI75" s="27" t="e">
        <f>VLOOKUP(BH75,Datos!$K$6:$P$10,MATCH('ENUMERACION CASAS RURALES'!$C75,Datos!$K$6:$P$6,0),FALSE)</f>
        <v>#N/A</v>
      </c>
      <c r="BJ75" s="27" t="e">
        <f t="shared" si="20"/>
        <v>#N/A</v>
      </c>
      <c r="BK75" s="14"/>
      <c r="BL75" s="14" t="s">
        <v>1901</v>
      </c>
      <c r="BM75" s="27" t="e">
        <f>VLOOKUP(BL75,Datos!$K$6:$P$10,MATCH('ENUMERACION CASAS RURALES'!$C75,Datos!$K$6:$P$6,0),FALSE)</f>
        <v>#N/A</v>
      </c>
      <c r="BN75" s="27" t="e">
        <f t="shared" si="21"/>
        <v>#N/A</v>
      </c>
      <c r="BO75" s="14"/>
      <c r="BP75" s="14" t="s">
        <v>1901</v>
      </c>
      <c r="BQ75" s="27" t="e">
        <f>VLOOKUP(BP75,Datos!$K$6:$P$10,MATCH('ENUMERACION CASAS RURALES'!$C75,Datos!$K$6:$P$6,0),FALSE)</f>
        <v>#N/A</v>
      </c>
      <c r="BR75" s="27" t="e">
        <f t="shared" si="22"/>
        <v>#N/A</v>
      </c>
      <c r="BS75" s="14"/>
      <c r="BT75" s="14" t="s">
        <v>1901</v>
      </c>
      <c r="BU75" s="27" t="e">
        <f>VLOOKUP(BT75,Datos!$K$6:$P$10,MATCH('ENUMERACION CASAS RURALES'!$C75,Datos!$K$6:$P$6,0),FALSE)</f>
        <v>#N/A</v>
      </c>
      <c r="BV75" s="27" t="e">
        <f t="shared" si="23"/>
        <v>#N/A</v>
      </c>
      <c r="BW75" s="14"/>
      <c r="BX75" s="14" t="s">
        <v>1901</v>
      </c>
      <c r="BY75" s="27" t="e">
        <f>VLOOKUP(BX75,Datos!$K$6:$P$10,MATCH('ENUMERACION CASAS RURALES'!$C75,Datos!$K$6:$P$6,0),FALSE)</f>
        <v>#N/A</v>
      </c>
      <c r="BZ75" s="27" t="e">
        <f t="shared" si="24"/>
        <v>#N/A</v>
      </c>
      <c r="CA75" s="14"/>
      <c r="CB75" s="46">
        <f t="shared" si="25"/>
        <v>0</v>
      </c>
      <c r="CC75" s="32">
        <v>0</v>
      </c>
      <c r="CD75" s="27" t="e">
        <f>IF(((VLOOKUP($CD$19,Datos!$K$6:$P$9,MATCH('ENUMERACION CASAS RURALES'!$C75,Datos!$K$6:$P$6,0),FALSE))*CB75)&lt;10,10,((VLOOKUP($CD$19,Datos!$K$6:$P$9,MATCH('ENUMERACION CASAS RURALES'!$C75,Datos!$K$6:$P$6,0),FALSE))*CB75))</f>
        <v>#N/A</v>
      </c>
      <c r="CE75" s="27" t="str">
        <f t="shared" si="26"/>
        <v/>
      </c>
      <c r="CF75" s="26" t="e">
        <f t="shared" si="27"/>
        <v>#N/A</v>
      </c>
      <c r="CG75" s="49">
        <f t="shared" si="28"/>
        <v>0</v>
      </c>
      <c r="CH75" s="50"/>
      <c r="CI75" s="46">
        <f t="shared" si="29"/>
        <v>0</v>
      </c>
      <c r="CJ75" s="43" t="s">
        <v>1904</v>
      </c>
      <c r="CK75" s="44" t="str">
        <f t="shared" si="30"/>
        <v/>
      </c>
      <c r="CL75" s="43" t="s">
        <v>1904</v>
      </c>
      <c r="CM75" s="44" t="str">
        <f t="shared" si="31"/>
        <v/>
      </c>
      <c r="CN75" s="43" t="s">
        <v>1904</v>
      </c>
      <c r="CO75" s="44" t="str">
        <f t="shared" si="32"/>
        <v/>
      </c>
      <c r="CP75" s="43" t="s">
        <v>1904</v>
      </c>
      <c r="CQ75" s="44" t="str">
        <f t="shared" si="33"/>
        <v/>
      </c>
      <c r="CR75" s="43" t="s">
        <v>1904</v>
      </c>
      <c r="CS75" s="40" t="str">
        <f t="shared" si="34"/>
        <v>Rellene todos los datos</v>
      </c>
      <c r="CT75" s="40"/>
      <c r="CU75" s="6" t="str">
        <f t="shared" si="36"/>
        <v/>
      </c>
    </row>
    <row r="76" spans="1:99" ht="30.75" thickBot="1" x14ac:dyDescent="0.3">
      <c r="A76" s="13"/>
      <c r="B76" s="13" t="s">
        <v>1901</v>
      </c>
      <c r="C76" s="15" t="s">
        <v>1120</v>
      </c>
      <c r="D76" s="9" t="s">
        <v>1118</v>
      </c>
      <c r="E76" s="10" t="str">
        <f t="shared" si="35"/>
        <v>XX</v>
      </c>
      <c r="F76" s="13"/>
      <c r="G76" s="22" t="s">
        <v>1119</v>
      </c>
      <c r="H76" s="24">
        <f>IFERROR(VLOOKUP('ENUMERACION CASAS RURALES'!G76,Datos!$A$1:$B$47,2,FALSE),"")</f>
        <v>0</v>
      </c>
      <c r="I76" s="22"/>
      <c r="J76" s="25" t="str">
        <f>IFERROR(VLOOKUP('ENUMERACION CASAS RURALES'!I76,Datos!$D$2:$F$1070,3,FALSE),"")</f>
        <v/>
      </c>
      <c r="K76" s="13"/>
      <c r="L76" s="14"/>
      <c r="M76" s="14"/>
      <c r="N76" s="14"/>
      <c r="O76" s="14"/>
      <c r="P76" s="26" t="str">
        <f t="shared" si="2"/>
        <v>-</v>
      </c>
      <c r="Q76" s="14"/>
      <c r="R76" s="26" t="str">
        <f t="shared" si="3"/>
        <v>-</v>
      </c>
      <c r="S76" s="14"/>
      <c r="T76" s="26" t="str">
        <f t="shared" si="4"/>
        <v>-</v>
      </c>
      <c r="U76" s="14"/>
      <c r="V76" s="26" t="str">
        <f t="shared" si="5"/>
        <v>-</v>
      </c>
      <c r="W76" s="14"/>
      <c r="X76" s="26" t="str">
        <f t="shared" si="6"/>
        <v>-</v>
      </c>
      <c r="Y76" s="14"/>
      <c r="Z76" s="26" t="str">
        <f t="shared" si="7"/>
        <v>-</v>
      </c>
      <c r="AA76" s="14"/>
      <c r="AB76" s="26" t="str">
        <f t="shared" si="8"/>
        <v>-</v>
      </c>
      <c r="AC76" s="14"/>
      <c r="AD76" s="26" t="str">
        <f t="shared" si="9"/>
        <v>-</v>
      </c>
      <c r="AE76" s="14"/>
      <c r="AF76" s="26" t="str">
        <f t="shared" si="10"/>
        <v>-</v>
      </c>
      <c r="AG76" s="14"/>
      <c r="AH76" s="26" t="str">
        <f t="shared" si="11"/>
        <v>-</v>
      </c>
      <c r="AI76" s="46">
        <f t="shared" si="12"/>
        <v>0</v>
      </c>
      <c r="AJ76" s="27" t="e">
        <f>VLOOKUP($AJ$18,Datos!$K$6:$P$12,MATCH('ENUMERACION CASAS RURALES'!C76,Datos!$K$6:$P$6,0),FALSE)</f>
        <v>#N/A</v>
      </c>
      <c r="AK76" s="27" t="e">
        <f>VLOOKUP($AK$18,Datos!$K$6:$P$12,MATCH('ENUMERACION CASAS RURALES'!C76,Datos!$K$6:$P$6,0),FALSE)</f>
        <v>#N/A</v>
      </c>
      <c r="AL76" s="26" t="e">
        <f t="shared" si="13"/>
        <v>#N/A</v>
      </c>
      <c r="AM76" s="27">
        <f t="shared" si="14"/>
        <v>0</v>
      </c>
      <c r="AN76" s="14" t="s">
        <v>1901</v>
      </c>
      <c r="AO76" s="27" t="e">
        <f>VLOOKUP(AN76,Datos!$K$6:$P$10,MATCH('ENUMERACION CASAS RURALES'!$C76,Datos!$K$6:$P$6,0),FALSE)</f>
        <v>#N/A</v>
      </c>
      <c r="AP76" s="27" t="e">
        <f t="shared" si="15"/>
        <v>#N/A</v>
      </c>
      <c r="AQ76" s="14"/>
      <c r="AR76" s="14" t="s">
        <v>1901</v>
      </c>
      <c r="AS76" s="27" t="e">
        <f>VLOOKUP(AR76,Datos!$K$6:$P$10,MATCH('ENUMERACION CASAS RURALES'!$C76,Datos!$K$6:$P$6,0),FALSE)</f>
        <v>#N/A</v>
      </c>
      <c r="AT76" s="27" t="e">
        <f t="shared" si="16"/>
        <v>#N/A</v>
      </c>
      <c r="AU76" s="14"/>
      <c r="AV76" s="14" t="s">
        <v>1901</v>
      </c>
      <c r="AW76" s="27" t="e">
        <f>VLOOKUP(AV76,Datos!$K$6:$P$10,MATCH('ENUMERACION CASAS RURALES'!$C76,Datos!$K$6:$P$6,0),FALSE)</f>
        <v>#N/A</v>
      </c>
      <c r="AX76" s="27" t="e">
        <f t="shared" si="17"/>
        <v>#N/A</v>
      </c>
      <c r="AY76" s="14"/>
      <c r="AZ76" s="14" t="s">
        <v>1901</v>
      </c>
      <c r="BA76" s="27" t="e">
        <f>VLOOKUP(AZ76,Datos!$K$6:$P$10,MATCH('ENUMERACION CASAS RURALES'!$C76,Datos!$K$6:$P$6,0),FALSE)</f>
        <v>#N/A</v>
      </c>
      <c r="BB76" s="27" t="e">
        <f t="shared" si="18"/>
        <v>#N/A</v>
      </c>
      <c r="BC76" s="14"/>
      <c r="BD76" s="14" t="s">
        <v>1901</v>
      </c>
      <c r="BE76" s="27" t="e">
        <f>VLOOKUP(BD76,Datos!$K$6:$P$10,MATCH('ENUMERACION CASAS RURALES'!$C76,Datos!$K$6:$P$6,0),FALSE)</f>
        <v>#N/A</v>
      </c>
      <c r="BF76" s="27" t="e">
        <f t="shared" si="19"/>
        <v>#N/A</v>
      </c>
      <c r="BG76" s="14"/>
      <c r="BH76" s="14" t="s">
        <v>1901</v>
      </c>
      <c r="BI76" s="27" t="e">
        <f>VLOOKUP(BH76,Datos!$K$6:$P$10,MATCH('ENUMERACION CASAS RURALES'!$C76,Datos!$K$6:$P$6,0),FALSE)</f>
        <v>#N/A</v>
      </c>
      <c r="BJ76" s="27" t="e">
        <f t="shared" si="20"/>
        <v>#N/A</v>
      </c>
      <c r="BK76" s="14"/>
      <c r="BL76" s="14" t="s">
        <v>1901</v>
      </c>
      <c r="BM76" s="27" t="e">
        <f>VLOOKUP(BL76,Datos!$K$6:$P$10,MATCH('ENUMERACION CASAS RURALES'!$C76,Datos!$K$6:$P$6,0),FALSE)</f>
        <v>#N/A</v>
      </c>
      <c r="BN76" s="27" t="e">
        <f t="shared" si="21"/>
        <v>#N/A</v>
      </c>
      <c r="BO76" s="14"/>
      <c r="BP76" s="14" t="s">
        <v>1901</v>
      </c>
      <c r="BQ76" s="27" t="e">
        <f>VLOOKUP(BP76,Datos!$K$6:$P$10,MATCH('ENUMERACION CASAS RURALES'!$C76,Datos!$K$6:$P$6,0),FALSE)</f>
        <v>#N/A</v>
      </c>
      <c r="BR76" s="27" t="e">
        <f t="shared" si="22"/>
        <v>#N/A</v>
      </c>
      <c r="BS76" s="14"/>
      <c r="BT76" s="14" t="s">
        <v>1901</v>
      </c>
      <c r="BU76" s="27" t="e">
        <f>VLOOKUP(BT76,Datos!$K$6:$P$10,MATCH('ENUMERACION CASAS RURALES'!$C76,Datos!$K$6:$P$6,0),FALSE)</f>
        <v>#N/A</v>
      </c>
      <c r="BV76" s="27" t="e">
        <f t="shared" si="23"/>
        <v>#N/A</v>
      </c>
      <c r="BW76" s="14"/>
      <c r="BX76" s="14" t="s">
        <v>1901</v>
      </c>
      <c r="BY76" s="27" t="e">
        <f>VLOOKUP(BX76,Datos!$K$6:$P$10,MATCH('ENUMERACION CASAS RURALES'!$C76,Datos!$K$6:$P$6,0),FALSE)</f>
        <v>#N/A</v>
      </c>
      <c r="BZ76" s="27" t="e">
        <f t="shared" si="24"/>
        <v>#N/A</v>
      </c>
      <c r="CA76" s="14"/>
      <c r="CB76" s="46">
        <f t="shared" si="25"/>
        <v>0</v>
      </c>
      <c r="CC76" s="32">
        <v>0</v>
      </c>
      <c r="CD76" s="27" t="e">
        <f>IF(((VLOOKUP($CD$19,Datos!$K$6:$P$9,MATCH('ENUMERACION CASAS RURALES'!$C76,Datos!$K$6:$P$6,0),FALSE))*CB76)&lt;10,10,((VLOOKUP($CD$19,Datos!$K$6:$P$9,MATCH('ENUMERACION CASAS RURALES'!$C76,Datos!$K$6:$P$6,0),FALSE))*CB76))</f>
        <v>#N/A</v>
      </c>
      <c r="CE76" s="27" t="str">
        <f t="shared" si="26"/>
        <v/>
      </c>
      <c r="CF76" s="26" t="e">
        <f t="shared" si="27"/>
        <v>#N/A</v>
      </c>
      <c r="CG76" s="49">
        <f t="shared" si="28"/>
        <v>0</v>
      </c>
      <c r="CH76" s="50"/>
      <c r="CI76" s="46">
        <f t="shared" si="29"/>
        <v>0</v>
      </c>
      <c r="CJ76" s="43" t="s">
        <v>1904</v>
      </c>
      <c r="CK76" s="44" t="str">
        <f t="shared" si="30"/>
        <v/>
      </c>
      <c r="CL76" s="43" t="s">
        <v>1904</v>
      </c>
      <c r="CM76" s="44" t="str">
        <f t="shared" si="31"/>
        <v/>
      </c>
      <c r="CN76" s="43" t="s">
        <v>1904</v>
      </c>
      <c r="CO76" s="44" t="str">
        <f t="shared" si="32"/>
        <v/>
      </c>
      <c r="CP76" s="43" t="s">
        <v>1904</v>
      </c>
      <c r="CQ76" s="44" t="str">
        <f t="shared" si="33"/>
        <v/>
      </c>
      <c r="CR76" s="43" t="s">
        <v>1904</v>
      </c>
      <c r="CS76" s="40" t="str">
        <f t="shared" si="34"/>
        <v>Rellene todos los datos</v>
      </c>
      <c r="CT76" s="40"/>
      <c r="CU76" s="6" t="str">
        <f t="shared" si="36"/>
        <v/>
      </c>
    </row>
    <row r="77" spans="1:99" ht="30.75" thickBot="1" x14ac:dyDescent="0.3">
      <c r="A77" s="13"/>
      <c r="B77" s="13" t="s">
        <v>1901</v>
      </c>
      <c r="C77" s="15" t="s">
        <v>1120</v>
      </c>
      <c r="D77" s="9" t="s">
        <v>1118</v>
      </c>
      <c r="E77" s="10" t="str">
        <f t="shared" si="35"/>
        <v>XX</v>
      </c>
      <c r="F77" s="13"/>
      <c r="G77" s="22" t="s">
        <v>1119</v>
      </c>
      <c r="H77" s="24">
        <f>IFERROR(VLOOKUP('ENUMERACION CASAS RURALES'!G77,Datos!$A$1:$B$47,2,FALSE),"")</f>
        <v>0</v>
      </c>
      <c r="I77" s="22"/>
      <c r="J77" s="25" t="str">
        <f>IFERROR(VLOOKUP('ENUMERACION CASAS RURALES'!I77,Datos!$D$2:$F$1070,3,FALSE),"")</f>
        <v/>
      </c>
      <c r="K77" s="13"/>
      <c r="L77" s="14"/>
      <c r="M77" s="14"/>
      <c r="N77" s="14"/>
      <c r="O77" s="14"/>
      <c r="P77" s="26" t="str">
        <f t="shared" si="2"/>
        <v>-</v>
      </c>
      <c r="Q77" s="14"/>
      <c r="R77" s="26" t="str">
        <f t="shared" si="3"/>
        <v>-</v>
      </c>
      <c r="S77" s="14"/>
      <c r="T77" s="26" t="str">
        <f t="shared" si="4"/>
        <v>-</v>
      </c>
      <c r="U77" s="14"/>
      <c r="V77" s="26" t="str">
        <f t="shared" si="5"/>
        <v>-</v>
      </c>
      <c r="W77" s="14"/>
      <c r="X77" s="26" t="str">
        <f t="shared" si="6"/>
        <v>-</v>
      </c>
      <c r="Y77" s="14"/>
      <c r="Z77" s="26" t="str">
        <f t="shared" si="7"/>
        <v>-</v>
      </c>
      <c r="AA77" s="14"/>
      <c r="AB77" s="26" t="str">
        <f t="shared" si="8"/>
        <v>-</v>
      </c>
      <c r="AC77" s="14"/>
      <c r="AD77" s="26" t="str">
        <f t="shared" si="9"/>
        <v>-</v>
      </c>
      <c r="AE77" s="14"/>
      <c r="AF77" s="26" t="str">
        <f t="shared" si="10"/>
        <v>-</v>
      </c>
      <c r="AG77" s="14"/>
      <c r="AH77" s="26" t="str">
        <f t="shared" si="11"/>
        <v>-</v>
      </c>
      <c r="AI77" s="46">
        <f t="shared" si="12"/>
        <v>0</v>
      </c>
      <c r="AJ77" s="27" t="e">
        <f>VLOOKUP($AJ$18,Datos!$K$6:$P$12,MATCH('ENUMERACION CASAS RURALES'!C77,Datos!$K$6:$P$6,0),FALSE)</f>
        <v>#N/A</v>
      </c>
      <c r="AK77" s="27" t="e">
        <f>VLOOKUP($AK$18,Datos!$K$6:$P$12,MATCH('ENUMERACION CASAS RURALES'!C77,Datos!$K$6:$P$6,0),FALSE)</f>
        <v>#N/A</v>
      </c>
      <c r="AL77" s="26" t="e">
        <f t="shared" si="13"/>
        <v>#N/A</v>
      </c>
      <c r="AM77" s="27">
        <f t="shared" si="14"/>
        <v>0</v>
      </c>
      <c r="AN77" s="14" t="s">
        <v>1901</v>
      </c>
      <c r="AO77" s="27" t="e">
        <f>VLOOKUP(AN77,Datos!$K$6:$P$10,MATCH('ENUMERACION CASAS RURALES'!$C77,Datos!$K$6:$P$6,0),FALSE)</f>
        <v>#N/A</v>
      </c>
      <c r="AP77" s="27" t="e">
        <f t="shared" si="15"/>
        <v>#N/A</v>
      </c>
      <c r="AQ77" s="14"/>
      <c r="AR77" s="14" t="s">
        <v>1901</v>
      </c>
      <c r="AS77" s="27" t="e">
        <f>VLOOKUP(AR77,Datos!$K$6:$P$10,MATCH('ENUMERACION CASAS RURALES'!$C77,Datos!$K$6:$P$6,0),FALSE)</f>
        <v>#N/A</v>
      </c>
      <c r="AT77" s="27" t="e">
        <f t="shared" si="16"/>
        <v>#N/A</v>
      </c>
      <c r="AU77" s="14"/>
      <c r="AV77" s="14" t="s">
        <v>1901</v>
      </c>
      <c r="AW77" s="27" t="e">
        <f>VLOOKUP(AV77,Datos!$K$6:$P$10,MATCH('ENUMERACION CASAS RURALES'!$C77,Datos!$K$6:$P$6,0),FALSE)</f>
        <v>#N/A</v>
      </c>
      <c r="AX77" s="27" t="e">
        <f t="shared" si="17"/>
        <v>#N/A</v>
      </c>
      <c r="AY77" s="14"/>
      <c r="AZ77" s="14" t="s">
        <v>1901</v>
      </c>
      <c r="BA77" s="27" t="e">
        <f>VLOOKUP(AZ77,Datos!$K$6:$P$10,MATCH('ENUMERACION CASAS RURALES'!$C77,Datos!$K$6:$P$6,0),FALSE)</f>
        <v>#N/A</v>
      </c>
      <c r="BB77" s="27" t="e">
        <f t="shared" si="18"/>
        <v>#N/A</v>
      </c>
      <c r="BC77" s="14"/>
      <c r="BD77" s="14" t="s">
        <v>1901</v>
      </c>
      <c r="BE77" s="27" t="e">
        <f>VLOOKUP(BD77,Datos!$K$6:$P$10,MATCH('ENUMERACION CASAS RURALES'!$C77,Datos!$K$6:$P$6,0),FALSE)</f>
        <v>#N/A</v>
      </c>
      <c r="BF77" s="27" t="e">
        <f t="shared" si="19"/>
        <v>#N/A</v>
      </c>
      <c r="BG77" s="14"/>
      <c r="BH77" s="14" t="s">
        <v>1901</v>
      </c>
      <c r="BI77" s="27" t="e">
        <f>VLOOKUP(BH77,Datos!$K$6:$P$10,MATCH('ENUMERACION CASAS RURALES'!$C77,Datos!$K$6:$P$6,0),FALSE)</f>
        <v>#N/A</v>
      </c>
      <c r="BJ77" s="27" t="e">
        <f t="shared" si="20"/>
        <v>#N/A</v>
      </c>
      <c r="BK77" s="14"/>
      <c r="BL77" s="14" t="s">
        <v>1901</v>
      </c>
      <c r="BM77" s="27" t="e">
        <f>VLOOKUP(BL77,Datos!$K$6:$P$10,MATCH('ENUMERACION CASAS RURALES'!$C77,Datos!$K$6:$P$6,0),FALSE)</f>
        <v>#N/A</v>
      </c>
      <c r="BN77" s="27" t="e">
        <f t="shared" si="21"/>
        <v>#N/A</v>
      </c>
      <c r="BO77" s="14"/>
      <c r="BP77" s="14" t="s">
        <v>1901</v>
      </c>
      <c r="BQ77" s="27" t="e">
        <f>VLOOKUP(BP77,Datos!$K$6:$P$10,MATCH('ENUMERACION CASAS RURALES'!$C77,Datos!$K$6:$P$6,0),FALSE)</f>
        <v>#N/A</v>
      </c>
      <c r="BR77" s="27" t="e">
        <f t="shared" si="22"/>
        <v>#N/A</v>
      </c>
      <c r="BS77" s="14"/>
      <c r="BT77" s="14" t="s">
        <v>1901</v>
      </c>
      <c r="BU77" s="27" t="e">
        <f>VLOOKUP(BT77,Datos!$K$6:$P$10,MATCH('ENUMERACION CASAS RURALES'!$C77,Datos!$K$6:$P$6,0),FALSE)</f>
        <v>#N/A</v>
      </c>
      <c r="BV77" s="27" t="e">
        <f t="shared" si="23"/>
        <v>#N/A</v>
      </c>
      <c r="BW77" s="14"/>
      <c r="BX77" s="14" t="s">
        <v>1901</v>
      </c>
      <c r="BY77" s="27" t="e">
        <f>VLOOKUP(BX77,Datos!$K$6:$P$10,MATCH('ENUMERACION CASAS RURALES'!$C77,Datos!$K$6:$P$6,0),FALSE)</f>
        <v>#N/A</v>
      </c>
      <c r="BZ77" s="27" t="e">
        <f t="shared" si="24"/>
        <v>#N/A</v>
      </c>
      <c r="CA77" s="14"/>
      <c r="CB77" s="46">
        <f t="shared" si="25"/>
        <v>0</v>
      </c>
      <c r="CC77" s="32">
        <v>0</v>
      </c>
      <c r="CD77" s="27" t="e">
        <f>IF(((VLOOKUP($CD$19,Datos!$K$6:$P$9,MATCH('ENUMERACION CASAS RURALES'!$C77,Datos!$K$6:$P$6,0),FALSE))*CB77)&lt;10,10,((VLOOKUP($CD$19,Datos!$K$6:$P$9,MATCH('ENUMERACION CASAS RURALES'!$C77,Datos!$K$6:$P$6,0),FALSE))*CB77))</f>
        <v>#N/A</v>
      </c>
      <c r="CE77" s="27" t="str">
        <f t="shared" si="26"/>
        <v/>
      </c>
      <c r="CF77" s="26" t="e">
        <f t="shared" si="27"/>
        <v>#N/A</v>
      </c>
      <c r="CG77" s="49">
        <f t="shared" si="28"/>
        <v>0</v>
      </c>
      <c r="CH77" s="50"/>
      <c r="CI77" s="46">
        <f t="shared" si="29"/>
        <v>0</v>
      </c>
      <c r="CJ77" s="43" t="s">
        <v>1904</v>
      </c>
      <c r="CK77" s="44" t="str">
        <f t="shared" si="30"/>
        <v/>
      </c>
      <c r="CL77" s="43" t="s">
        <v>1904</v>
      </c>
      <c r="CM77" s="44" t="str">
        <f t="shared" si="31"/>
        <v/>
      </c>
      <c r="CN77" s="43" t="s">
        <v>1904</v>
      </c>
      <c r="CO77" s="44" t="str">
        <f t="shared" si="32"/>
        <v/>
      </c>
      <c r="CP77" s="43" t="s">
        <v>1904</v>
      </c>
      <c r="CQ77" s="44" t="str">
        <f t="shared" si="33"/>
        <v/>
      </c>
      <c r="CR77" s="43" t="s">
        <v>1904</v>
      </c>
      <c r="CS77" s="40" t="str">
        <f t="shared" si="34"/>
        <v>Rellene todos los datos</v>
      </c>
      <c r="CT77" s="40"/>
      <c r="CU77" s="6" t="str">
        <f t="shared" si="36"/>
        <v/>
      </c>
    </row>
    <row r="78" spans="1:99" ht="30.75" thickBot="1" x14ac:dyDescent="0.3">
      <c r="A78" s="13"/>
      <c r="B78" s="13" t="s">
        <v>1901</v>
      </c>
      <c r="C78" s="15" t="s">
        <v>1120</v>
      </c>
      <c r="D78" s="9" t="s">
        <v>1118</v>
      </c>
      <c r="E78" s="10" t="str">
        <f t="shared" si="35"/>
        <v>XX</v>
      </c>
      <c r="F78" s="13"/>
      <c r="G78" s="22" t="s">
        <v>1119</v>
      </c>
      <c r="H78" s="24">
        <f>IFERROR(VLOOKUP('ENUMERACION CASAS RURALES'!G78,Datos!$A$1:$B$47,2,FALSE),"")</f>
        <v>0</v>
      </c>
      <c r="I78" s="22"/>
      <c r="J78" s="25" t="str">
        <f>IFERROR(VLOOKUP('ENUMERACION CASAS RURALES'!I78,Datos!$D$2:$F$1070,3,FALSE),"")</f>
        <v/>
      </c>
      <c r="K78" s="13"/>
      <c r="L78" s="14"/>
      <c r="M78" s="14"/>
      <c r="N78" s="14"/>
      <c r="O78" s="14"/>
      <c r="P78" s="26" t="str">
        <f t="shared" si="2"/>
        <v>-</v>
      </c>
      <c r="Q78" s="14"/>
      <c r="R78" s="26" t="str">
        <f t="shared" si="3"/>
        <v>-</v>
      </c>
      <c r="S78" s="14"/>
      <c r="T78" s="26" t="str">
        <f t="shared" si="4"/>
        <v>-</v>
      </c>
      <c r="U78" s="14"/>
      <c r="V78" s="26" t="str">
        <f t="shared" si="5"/>
        <v>-</v>
      </c>
      <c r="W78" s="14"/>
      <c r="X78" s="26" t="str">
        <f t="shared" si="6"/>
        <v>-</v>
      </c>
      <c r="Y78" s="14"/>
      <c r="Z78" s="26" t="str">
        <f t="shared" si="7"/>
        <v>-</v>
      </c>
      <c r="AA78" s="14"/>
      <c r="AB78" s="26" t="str">
        <f t="shared" si="8"/>
        <v>-</v>
      </c>
      <c r="AC78" s="14"/>
      <c r="AD78" s="26" t="str">
        <f t="shared" si="9"/>
        <v>-</v>
      </c>
      <c r="AE78" s="14"/>
      <c r="AF78" s="26" t="str">
        <f t="shared" si="10"/>
        <v>-</v>
      </c>
      <c r="AG78" s="14"/>
      <c r="AH78" s="26" t="str">
        <f t="shared" si="11"/>
        <v>-</v>
      </c>
      <c r="AI78" s="46">
        <f t="shared" si="12"/>
        <v>0</v>
      </c>
      <c r="AJ78" s="27" t="e">
        <f>VLOOKUP($AJ$18,Datos!$K$6:$P$12,MATCH('ENUMERACION CASAS RURALES'!C78,Datos!$K$6:$P$6,0),FALSE)</f>
        <v>#N/A</v>
      </c>
      <c r="AK78" s="27" t="e">
        <f>VLOOKUP($AK$18,Datos!$K$6:$P$12,MATCH('ENUMERACION CASAS RURALES'!C78,Datos!$K$6:$P$6,0),FALSE)</f>
        <v>#N/A</v>
      </c>
      <c r="AL78" s="26" t="e">
        <f t="shared" si="13"/>
        <v>#N/A</v>
      </c>
      <c r="AM78" s="27">
        <f t="shared" si="14"/>
        <v>0</v>
      </c>
      <c r="AN78" s="14" t="s">
        <v>1901</v>
      </c>
      <c r="AO78" s="27" t="e">
        <f>VLOOKUP(AN78,Datos!$K$6:$P$10,MATCH('ENUMERACION CASAS RURALES'!$C78,Datos!$K$6:$P$6,0),FALSE)</f>
        <v>#N/A</v>
      </c>
      <c r="AP78" s="27" t="e">
        <f t="shared" si="15"/>
        <v>#N/A</v>
      </c>
      <c r="AQ78" s="14"/>
      <c r="AR78" s="14" t="s">
        <v>1901</v>
      </c>
      <c r="AS78" s="27" t="e">
        <f>VLOOKUP(AR78,Datos!$K$6:$P$10,MATCH('ENUMERACION CASAS RURALES'!$C78,Datos!$K$6:$P$6,0),FALSE)</f>
        <v>#N/A</v>
      </c>
      <c r="AT78" s="27" t="e">
        <f t="shared" si="16"/>
        <v>#N/A</v>
      </c>
      <c r="AU78" s="14"/>
      <c r="AV78" s="14" t="s">
        <v>1901</v>
      </c>
      <c r="AW78" s="27" t="e">
        <f>VLOOKUP(AV78,Datos!$K$6:$P$10,MATCH('ENUMERACION CASAS RURALES'!$C78,Datos!$K$6:$P$6,0),FALSE)</f>
        <v>#N/A</v>
      </c>
      <c r="AX78" s="27" t="e">
        <f t="shared" si="17"/>
        <v>#N/A</v>
      </c>
      <c r="AY78" s="14"/>
      <c r="AZ78" s="14" t="s">
        <v>1901</v>
      </c>
      <c r="BA78" s="27" t="e">
        <f>VLOOKUP(AZ78,Datos!$K$6:$P$10,MATCH('ENUMERACION CASAS RURALES'!$C78,Datos!$K$6:$P$6,0),FALSE)</f>
        <v>#N/A</v>
      </c>
      <c r="BB78" s="27" t="e">
        <f t="shared" si="18"/>
        <v>#N/A</v>
      </c>
      <c r="BC78" s="14"/>
      <c r="BD78" s="14" t="s">
        <v>1901</v>
      </c>
      <c r="BE78" s="27" t="e">
        <f>VLOOKUP(BD78,Datos!$K$6:$P$10,MATCH('ENUMERACION CASAS RURALES'!$C78,Datos!$K$6:$P$6,0),FALSE)</f>
        <v>#N/A</v>
      </c>
      <c r="BF78" s="27" t="e">
        <f t="shared" si="19"/>
        <v>#N/A</v>
      </c>
      <c r="BG78" s="14"/>
      <c r="BH78" s="14" t="s">
        <v>1901</v>
      </c>
      <c r="BI78" s="27" t="e">
        <f>VLOOKUP(BH78,Datos!$K$6:$P$10,MATCH('ENUMERACION CASAS RURALES'!$C78,Datos!$K$6:$P$6,0),FALSE)</f>
        <v>#N/A</v>
      </c>
      <c r="BJ78" s="27" t="e">
        <f t="shared" si="20"/>
        <v>#N/A</v>
      </c>
      <c r="BK78" s="14"/>
      <c r="BL78" s="14" t="s">
        <v>1901</v>
      </c>
      <c r="BM78" s="27" t="e">
        <f>VLOOKUP(BL78,Datos!$K$6:$P$10,MATCH('ENUMERACION CASAS RURALES'!$C78,Datos!$K$6:$P$6,0),FALSE)</f>
        <v>#N/A</v>
      </c>
      <c r="BN78" s="27" t="e">
        <f t="shared" si="21"/>
        <v>#N/A</v>
      </c>
      <c r="BO78" s="14"/>
      <c r="BP78" s="14" t="s">
        <v>1901</v>
      </c>
      <c r="BQ78" s="27" t="e">
        <f>VLOOKUP(BP78,Datos!$K$6:$P$10,MATCH('ENUMERACION CASAS RURALES'!$C78,Datos!$K$6:$P$6,0),FALSE)</f>
        <v>#N/A</v>
      </c>
      <c r="BR78" s="27" t="e">
        <f t="shared" si="22"/>
        <v>#N/A</v>
      </c>
      <c r="BS78" s="14"/>
      <c r="BT78" s="14" t="s">
        <v>1901</v>
      </c>
      <c r="BU78" s="27" t="e">
        <f>VLOOKUP(BT78,Datos!$K$6:$P$10,MATCH('ENUMERACION CASAS RURALES'!$C78,Datos!$K$6:$P$6,0),FALSE)</f>
        <v>#N/A</v>
      </c>
      <c r="BV78" s="27" t="e">
        <f t="shared" si="23"/>
        <v>#N/A</v>
      </c>
      <c r="BW78" s="14"/>
      <c r="BX78" s="14" t="s">
        <v>1901</v>
      </c>
      <c r="BY78" s="27" t="e">
        <f>VLOOKUP(BX78,Datos!$K$6:$P$10,MATCH('ENUMERACION CASAS RURALES'!$C78,Datos!$K$6:$P$6,0),FALSE)</f>
        <v>#N/A</v>
      </c>
      <c r="BZ78" s="27" t="e">
        <f t="shared" si="24"/>
        <v>#N/A</v>
      </c>
      <c r="CA78" s="14"/>
      <c r="CB78" s="46">
        <f t="shared" si="25"/>
        <v>0</v>
      </c>
      <c r="CC78" s="32">
        <v>0</v>
      </c>
      <c r="CD78" s="27" t="e">
        <f>IF(((VLOOKUP($CD$19,Datos!$K$6:$P$9,MATCH('ENUMERACION CASAS RURALES'!$C78,Datos!$K$6:$P$6,0),FALSE))*CB78)&lt;10,10,((VLOOKUP($CD$19,Datos!$K$6:$P$9,MATCH('ENUMERACION CASAS RURALES'!$C78,Datos!$K$6:$P$6,0),FALSE))*CB78))</f>
        <v>#N/A</v>
      </c>
      <c r="CE78" s="27" t="str">
        <f t="shared" si="26"/>
        <v/>
      </c>
      <c r="CF78" s="26" t="e">
        <f t="shared" si="27"/>
        <v>#N/A</v>
      </c>
      <c r="CG78" s="49">
        <f t="shared" si="28"/>
        <v>0</v>
      </c>
      <c r="CH78" s="50"/>
      <c r="CI78" s="46">
        <f t="shared" si="29"/>
        <v>0</v>
      </c>
      <c r="CJ78" s="43" t="s">
        <v>1904</v>
      </c>
      <c r="CK78" s="44" t="str">
        <f t="shared" si="30"/>
        <v/>
      </c>
      <c r="CL78" s="43" t="s">
        <v>1904</v>
      </c>
      <c r="CM78" s="44" t="str">
        <f t="shared" si="31"/>
        <v/>
      </c>
      <c r="CN78" s="43" t="s">
        <v>1904</v>
      </c>
      <c r="CO78" s="44" t="str">
        <f t="shared" si="32"/>
        <v/>
      </c>
      <c r="CP78" s="43" t="s">
        <v>1904</v>
      </c>
      <c r="CQ78" s="44" t="str">
        <f t="shared" si="33"/>
        <v/>
      </c>
      <c r="CR78" s="43" t="s">
        <v>1904</v>
      </c>
      <c r="CS78" s="40" t="str">
        <f t="shared" si="34"/>
        <v>Rellene todos los datos</v>
      </c>
      <c r="CT78" s="40"/>
      <c r="CU78" s="6" t="str">
        <f t="shared" si="36"/>
        <v/>
      </c>
    </row>
    <row r="79" spans="1:99" ht="30.75" thickBot="1" x14ac:dyDescent="0.3">
      <c r="A79" s="13"/>
      <c r="B79" s="13" t="s">
        <v>1901</v>
      </c>
      <c r="C79" s="15" t="s">
        <v>1120</v>
      </c>
      <c r="D79" s="9" t="s">
        <v>1118</v>
      </c>
      <c r="E79" s="10" t="str">
        <f t="shared" si="35"/>
        <v>XX</v>
      </c>
      <c r="F79" s="13"/>
      <c r="G79" s="22" t="s">
        <v>1119</v>
      </c>
      <c r="H79" s="24">
        <f>IFERROR(VLOOKUP('ENUMERACION CASAS RURALES'!G79,Datos!$A$1:$B$47,2,FALSE),"")</f>
        <v>0</v>
      </c>
      <c r="I79" s="22"/>
      <c r="J79" s="25" t="str">
        <f>IFERROR(VLOOKUP('ENUMERACION CASAS RURALES'!I79,Datos!$D$2:$F$1070,3,FALSE),"")</f>
        <v/>
      </c>
      <c r="K79" s="13"/>
      <c r="L79" s="14"/>
      <c r="M79" s="14"/>
      <c r="N79" s="14"/>
      <c r="O79" s="14"/>
      <c r="P79" s="26" t="str">
        <f t="shared" si="2"/>
        <v>-</v>
      </c>
      <c r="Q79" s="14"/>
      <c r="R79" s="26" t="str">
        <f t="shared" si="3"/>
        <v>-</v>
      </c>
      <c r="S79" s="14"/>
      <c r="T79" s="26" t="str">
        <f t="shared" si="4"/>
        <v>-</v>
      </c>
      <c r="U79" s="14"/>
      <c r="V79" s="26" t="str">
        <f t="shared" si="5"/>
        <v>-</v>
      </c>
      <c r="W79" s="14"/>
      <c r="X79" s="26" t="str">
        <f t="shared" si="6"/>
        <v>-</v>
      </c>
      <c r="Y79" s="14"/>
      <c r="Z79" s="26" t="str">
        <f t="shared" si="7"/>
        <v>-</v>
      </c>
      <c r="AA79" s="14"/>
      <c r="AB79" s="26" t="str">
        <f t="shared" si="8"/>
        <v>-</v>
      </c>
      <c r="AC79" s="14"/>
      <c r="AD79" s="26" t="str">
        <f t="shared" si="9"/>
        <v>-</v>
      </c>
      <c r="AE79" s="14"/>
      <c r="AF79" s="26" t="str">
        <f t="shared" si="10"/>
        <v>-</v>
      </c>
      <c r="AG79" s="14"/>
      <c r="AH79" s="26" t="str">
        <f t="shared" si="11"/>
        <v>-</v>
      </c>
      <c r="AI79" s="46">
        <f t="shared" si="12"/>
        <v>0</v>
      </c>
      <c r="AJ79" s="27" t="e">
        <f>VLOOKUP($AJ$18,Datos!$K$6:$P$12,MATCH('ENUMERACION CASAS RURALES'!C79,Datos!$K$6:$P$6,0),FALSE)</f>
        <v>#N/A</v>
      </c>
      <c r="AK79" s="27" t="e">
        <f>VLOOKUP($AK$18,Datos!$K$6:$P$12,MATCH('ENUMERACION CASAS RURALES'!C79,Datos!$K$6:$P$6,0),FALSE)</f>
        <v>#N/A</v>
      </c>
      <c r="AL79" s="26" t="e">
        <f t="shared" si="13"/>
        <v>#N/A</v>
      </c>
      <c r="AM79" s="27">
        <f t="shared" si="14"/>
        <v>0</v>
      </c>
      <c r="AN79" s="14" t="s">
        <v>1901</v>
      </c>
      <c r="AO79" s="27" t="e">
        <f>VLOOKUP(AN79,Datos!$K$6:$P$10,MATCH('ENUMERACION CASAS RURALES'!$C79,Datos!$K$6:$P$6,0),FALSE)</f>
        <v>#N/A</v>
      </c>
      <c r="AP79" s="27" t="e">
        <f t="shared" si="15"/>
        <v>#N/A</v>
      </c>
      <c r="AQ79" s="14"/>
      <c r="AR79" s="14" t="s">
        <v>1901</v>
      </c>
      <c r="AS79" s="27" t="e">
        <f>VLOOKUP(AR79,Datos!$K$6:$P$10,MATCH('ENUMERACION CASAS RURALES'!$C79,Datos!$K$6:$P$6,0),FALSE)</f>
        <v>#N/A</v>
      </c>
      <c r="AT79" s="27" t="e">
        <f t="shared" si="16"/>
        <v>#N/A</v>
      </c>
      <c r="AU79" s="14"/>
      <c r="AV79" s="14" t="s">
        <v>1901</v>
      </c>
      <c r="AW79" s="27" t="e">
        <f>VLOOKUP(AV79,Datos!$K$6:$P$10,MATCH('ENUMERACION CASAS RURALES'!$C79,Datos!$K$6:$P$6,0),FALSE)</f>
        <v>#N/A</v>
      </c>
      <c r="AX79" s="27" t="e">
        <f t="shared" si="17"/>
        <v>#N/A</v>
      </c>
      <c r="AY79" s="14"/>
      <c r="AZ79" s="14" t="s">
        <v>1901</v>
      </c>
      <c r="BA79" s="27" t="e">
        <f>VLOOKUP(AZ79,Datos!$K$6:$P$10,MATCH('ENUMERACION CASAS RURALES'!$C79,Datos!$K$6:$P$6,0),FALSE)</f>
        <v>#N/A</v>
      </c>
      <c r="BB79" s="27" t="e">
        <f t="shared" si="18"/>
        <v>#N/A</v>
      </c>
      <c r="BC79" s="14"/>
      <c r="BD79" s="14" t="s">
        <v>1901</v>
      </c>
      <c r="BE79" s="27" t="e">
        <f>VLOOKUP(BD79,Datos!$K$6:$P$10,MATCH('ENUMERACION CASAS RURALES'!$C79,Datos!$K$6:$P$6,0),FALSE)</f>
        <v>#N/A</v>
      </c>
      <c r="BF79" s="27" t="e">
        <f t="shared" si="19"/>
        <v>#N/A</v>
      </c>
      <c r="BG79" s="14"/>
      <c r="BH79" s="14" t="s">
        <v>1901</v>
      </c>
      <c r="BI79" s="27" t="e">
        <f>VLOOKUP(BH79,Datos!$K$6:$P$10,MATCH('ENUMERACION CASAS RURALES'!$C79,Datos!$K$6:$P$6,0),FALSE)</f>
        <v>#N/A</v>
      </c>
      <c r="BJ79" s="27" t="e">
        <f t="shared" si="20"/>
        <v>#N/A</v>
      </c>
      <c r="BK79" s="14"/>
      <c r="BL79" s="14" t="s">
        <v>1901</v>
      </c>
      <c r="BM79" s="27" t="e">
        <f>VLOOKUP(BL79,Datos!$K$6:$P$10,MATCH('ENUMERACION CASAS RURALES'!$C79,Datos!$K$6:$P$6,0),FALSE)</f>
        <v>#N/A</v>
      </c>
      <c r="BN79" s="27" t="e">
        <f t="shared" si="21"/>
        <v>#N/A</v>
      </c>
      <c r="BO79" s="14"/>
      <c r="BP79" s="14" t="s">
        <v>1901</v>
      </c>
      <c r="BQ79" s="27" t="e">
        <f>VLOOKUP(BP79,Datos!$K$6:$P$10,MATCH('ENUMERACION CASAS RURALES'!$C79,Datos!$K$6:$P$6,0),FALSE)</f>
        <v>#N/A</v>
      </c>
      <c r="BR79" s="27" t="e">
        <f t="shared" si="22"/>
        <v>#N/A</v>
      </c>
      <c r="BS79" s="14"/>
      <c r="BT79" s="14" t="s">
        <v>1901</v>
      </c>
      <c r="BU79" s="27" t="e">
        <f>VLOOKUP(BT79,Datos!$K$6:$P$10,MATCH('ENUMERACION CASAS RURALES'!$C79,Datos!$K$6:$P$6,0),FALSE)</f>
        <v>#N/A</v>
      </c>
      <c r="BV79" s="27" t="e">
        <f t="shared" si="23"/>
        <v>#N/A</v>
      </c>
      <c r="BW79" s="14"/>
      <c r="BX79" s="14" t="s">
        <v>1901</v>
      </c>
      <c r="BY79" s="27" t="e">
        <f>VLOOKUP(BX79,Datos!$K$6:$P$10,MATCH('ENUMERACION CASAS RURALES'!$C79,Datos!$K$6:$P$6,0),FALSE)</f>
        <v>#N/A</v>
      </c>
      <c r="BZ79" s="27" t="e">
        <f t="shared" si="24"/>
        <v>#N/A</v>
      </c>
      <c r="CA79" s="14"/>
      <c r="CB79" s="46">
        <f t="shared" si="25"/>
        <v>0</v>
      </c>
      <c r="CC79" s="32">
        <v>0</v>
      </c>
      <c r="CD79" s="27" t="e">
        <f>IF(((VLOOKUP($CD$19,Datos!$K$6:$P$9,MATCH('ENUMERACION CASAS RURALES'!$C79,Datos!$K$6:$P$6,0),FALSE))*CB79)&lt;10,10,((VLOOKUP($CD$19,Datos!$K$6:$P$9,MATCH('ENUMERACION CASAS RURALES'!$C79,Datos!$K$6:$P$6,0),FALSE))*CB79))</f>
        <v>#N/A</v>
      </c>
      <c r="CE79" s="27" t="str">
        <f t="shared" si="26"/>
        <v/>
      </c>
      <c r="CF79" s="26" t="e">
        <f t="shared" si="27"/>
        <v>#N/A</v>
      </c>
      <c r="CG79" s="49">
        <f t="shared" si="28"/>
        <v>0</v>
      </c>
      <c r="CH79" s="50"/>
      <c r="CI79" s="46">
        <f t="shared" si="29"/>
        <v>0</v>
      </c>
      <c r="CJ79" s="43" t="s">
        <v>1904</v>
      </c>
      <c r="CK79" s="44" t="str">
        <f t="shared" si="30"/>
        <v/>
      </c>
      <c r="CL79" s="43" t="s">
        <v>1904</v>
      </c>
      <c r="CM79" s="44" t="str">
        <f t="shared" si="31"/>
        <v/>
      </c>
      <c r="CN79" s="43" t="s">
        <v>1904</v>
      </c>
      <c r="CO79" s="44" t="str">
        <f t="shared" si="32"/>
        <v/>
      </c>
      <c r="CP79" s="43" t="s">
        <v>1904</v>
      </c>
      <c r="CQ79" s="44" t="str">
        <f t="shared" si="33"/>
        <v/>
      </c>
      <c r="CR79" s="43" t="s">
        <v>1904</v>
      </c>
      <c r="CS79" s="40" t="str">
        <f t="shared" si="34"/>
        <v>Rellene todos los datos</v>
      </c>
      <c r="CT79" s="40"/>
      <c r="CU79" s="6" t="str">
        <f t="shared" si="36"/>
        <v/>
      </c>
    </row>
    <row r="80" spans="1:99" ht="30.75" thickBot="1" x14ac:dyDescent="0.3">
      <c r="A80" s="13"/>
      <c r="B80" s="13" t="s">
        <v>1901</v>
      </c>
      <c r="C80" s="15" t="s">
        <v>1120</v>
      </c>
      <c r="D80" s="9" t="s">
        <v>1118</v>
      </c>
      <c r="E80" s="10" t="str">
        <f t="shared" si="35"/>
        <v>XX</v>
      </c>
      <c r="F80" s="13"/>
      <c r="G80" s="22" t="s">
        <v>1119</v>
      </c>
      <c r="H80" s="24">
        <f>IFERROR(VLOOKUP('ENUMERACION CASAS RURALES'!G80,Datos!$A$1:$B$47,2,FALSE),"")</f>
        <v>0</v>
      </c>
      <c r="I80" s="22"/>
      <c r="J80" s="25" t="str">
        <f>IFERROR(VLOOKUP('ENUMERACION CASAS RURALES'!I80,Datos!$D$2:$F$1070,3,FALSE),"")</f>
        <v/>
      </c>
      <c r="K80" s="13"/>
      <c r="L80" s="14"/>
      <c r="M80" s="14"/>
      <c r="N80" s="14"/>
      <c r="O80" s="14"/>
      <c r="P80" s="26" t="str">
        <f t="shared" si="2"/>
        <v>-</v>
      </c>
      <c r="Q80" s="14"/>
      <c r="R80" s="26" t="str">
        <f t="shared" si="3"/>
        <v>-</v>
      </c>
      <c r="S80" s="14"/>
      <c r="T80" s="26" t="str">
        <f t="shared" si="4"/>
        <v>-</v>
      </c>
      <c r="U80" s="14"/>
      <c r="V80" s="26" t="str">
        <f t="shared" si="5"/>
        <v>-</v>
      </c>
      <c r="W80" s="14"/>
      <c r="X80" s="26" t="str">
        <f t="shared" si="6"/>
        <v>-</v>
      </c>
      <c r="Y80" s="14"/>
      <c r="Z80" s="26" t="str">
        <f t="shared" si="7"/>
        <v>-</v>
      </c>
      <c r="AA80" s="14"/>
      <c r="AB80" s="26" t="str">
        <f t="shared" si="8"/>
        <v>-</v>
      </c>
      <c r="AC80" s="14"/>
      <c r="AD80" s="26" t="str">
        <f t="shared" si="9"/>
        <v>-</v>
      </c>
      <c r="AE80" s="14"/>
      <c r="AF80" s="26" t="str">
        <f t="shared" si="10"/>
        <v>-</v>
      </c>
      <c r="AG80" s="14"/>
      <c r="AH80" s="26" t="str">
        <f t="shared" si="11"/>
        <v>-</v>
      </c>
      <c r="AI80" s="46">
        <f t="shared" si="12"/>
        <v>0</v>
      </c>
      <c r="AJ80" s="27" t="e">
        <f>VLOOKUP($AJ$18,Datos!$K$6:$P$12,MATCH('ENUMERACION CASAS RURALES'!C80,Datos!$K$6:$P$6,0),FALSE)</f>
        <v>#N/A</v>
      </c>
      <c r="AK80" s="27" t="e">
        <f>VLOOKUP($AK$18,Datos!$K$6:$P$12,MATCH('ENUMERACION CASAS RURALES'!C80,Datos!$K$6:$P$6,0),FALSE)</f>
        <v>#N/A</v>
      </c>
      <c r="AL80" s="26" t="e">
        <f t="shared" si="13"/>
        <v>#N/A</v>
      </c>
      <c r="AM80" s="27">
        <f t="shared" si="14"/>
        <v>0</v>
      </c>
      <c r="AN80" s="14" t="s">
        <v>1901</v>
      </c>
      <c r="AO80" s="27" t="e">
        <f>VLOOKUP(AN80,Datos!$K$6:$P$10,MATCH('ENUMERACION CASAS RURALES'!$C80,Datos!$K$6:$P$6,0),FALSE)</f>
        <v>#N/A</v>
      </c>
      <c r="AP80" s="27" t="e">
        <f t="shared" si="15"/>
        <v>#N/A</v>
      </c>
      <c r="AQ80" s="14"/>
      <c r="AR80" s="14" t="s">
        <v>1901</v>
      </c>
      <c r="AS80" s="27" t="e">
        <f>VLOOKUP(AR80,Datos!$K$6:$P$10,MATCH('ENUMERACION CASAS RURALES'!$C80,Datos!$K$6:$P$6,0),FALSE)</f>
        <v>#N/A</v>
      </c>
      <c r="AT80" s="27" t="e">
        <f t="shared" si="16"/>
        <v>#N/A</v>
      </c>
      <c r="AU80" s="14"/>
      <c r="AV80" s="14" t="s">
        <v>1901</v>
      </c>
      <c r="AW80" s="27" t="e">
        <f>VLOOKUP(AV80,Datos!$K$6:$P$10,MATCH('ENUMERACION CASAS RURALES'!$C80,Datos!$K$6:$P$6,0),FALSE)</f>
        <v>#N/A</v>
      </c>
      <c r="AX80" s="27" t="e">
        <f t="shared" si="17"/>
        <v>#N/A</v>
      </c>
      <c r="AY80" s="14"/>
      <c r="AZ80" s="14" t="s">
        <v>1901</v>
      </c>
      <c r="BA80" s="27" t="e">
        <f>VLOOKUP(AZ80,Datos!$K$6:$P$10,MATCH('ENUMERACION CASAS RURALES'!$C80,Datos!$K$6:$P$6,0),FALSE)</f>
        <v>#N/A</v>
      </c>
      <c r="BB80" s="27" t="e">
        <f t="shared" si="18"/>
        <v>#N/A</v>
      </c>
      <c r="BC80" s="14"/>
      <c r="BD80" s="14" t="s">
        <v>1901</v>
      </c>
      <c r="BE80" s="27" t="e">
        <f>VLOOKUP(BD80,Datos!$K$6:$P$10,MATCH('ENUMERACION CASAS RURALES'!$C80,Datos!$K$6:$P$6,0),FALSE)</f>
        <v>#N/A</v>
      </c>
      <c r="BF80" s="27" t="e">
        <f t="shared" si="19"/>
        <v>#N/A</v>
      </c>
      <c r="BG80" s="14"/>
      <c r="BH80" s="14" t="s">
        <v>1901</v>
      </c>
      <c r="BI80" s="27" t="e">
        <f>VLOOKUP(BH80,Datos!$K$6:$P$10,MATCH('ENUMERACION CASAS RURALES'!$C80,Datos!$K$6:$P$6,0),FALSE)</f>
        <v>#N/A</v>
      </c>
      <c r="BJ80" s="27" t="e">
        <f t="shared" si="20"/>
        <v>#N/A</v>
      </c>
      <c r="BK80" s="14"/>
      <c r="BL80" s="14" t="s">
        <v>1901</v>
      </c>
      <c r="BM80" s="27" t="e">
        <f>VLOOKUP(BL80,Datos!$K$6:$P$10,MATCH('ENUMERACION CASAS RURALES'!$C80,Datos!$K$6:$P$6,0),FALSE)</f>
        <v>#N/A</v>
      </c>
      <c r="BN80" s="27" t="e">
        <f t="shared" si="21"/>
        <v>#N/A</v>
      </c>
      <c r="BO80" s="14"/>
      <c r="BP80" s="14" t="s">
        <v>1901</v>
      </c>
      <c r="BQ80" s="27" t="e">
        <f>VLOOKUP(BP80,Datos!$K$6:$P$10,MATCH('ENUMERACION CASAS RURALES'!$C80,Datos!$K$6:$P$6,0),FALSE)</f>
        <v>#N/A</v>
      </c>
      <c r="BR80" s="27" t="e">
        <f t="shared" si="22"/>
        <v>#N/A</v>
      </c>
      <c r="BS80" s="14"/>
      <c r="BT80" s="14" t="s">
        <v>1901</v>
      </c>
      <c r="BU80" s="27" t="e">
        <f>VLOOKUP(BT80,Datos!$K$6:$P$10,MATCH('ENUMERACION CASAS RURALES'!$C80,Datos!$K$6:$P$6,0),FALSE)</f>
        <v>#N/A</v>
      </c>
      <c r="BV80" s="27" t="e">
        <f t="shared" si="23"/>
        <v>#N/A</v>
      </c>
      <c r="BW80" s="14"/>
      <c r="BX80" s="14" t="s">
        <v>1901</v>
      </c>
      <c r="BY80" s="27" t="e">
        <f>VLOOKUP(BX80,Datos!$K$6:$P$10,MATCH('ENUMERACION CASAS RURALES'!$C80,Datos!$K$6:$P$6,0),FALSE)</f>
        <v>#N/A</v>
      </c>
      <c r="BZ80" s="27" t="e">
        <f t="shared" si="24"/>
        <v>#N/A</v>
      </c>
      <c r="CA80" s="14"/>
      <c r="CB80" s="46">
        <f t="shared" si="25"/>
        <v>0</v>
      </c>
      <c r="CC80" s="32">
        <v>0</v>
      </c>
      <c r="CD80" s="27" t="e">
        <f>IF(((VLOOKUP($CD$19,Datos!$K$6:$P$9,MATCH('ENUMERACION CASAS RURALES'!$C80,Datos!$K$6:$P$6,0),FALSE))*CB80)&lt;10,10,((VLOOKUP($CD$19,Datos!$K$6:$P$9,MATCH('ENUMERACION CASAS RURALES'!$C80,Datos!$K$6:$P$6,0),FALSE))*CB80))</f>
        <v>#N/A</v>
      </c>
      <c r="CE80" s="27" t="str">
        <f t="shared" si="26"/>
        <v/>
      </c>
      <c r="CF80" s="26" t="e">
        <f t="shared" si="27"/>
        <v>#N/A</v>
      </c>
      <c r="CG80" s="49">
        <f t="shared" si="28"/>
        <v>0</v>
      </c>
      <c r="CH80" s="50"/>
      <c r="CI80" s="46">
        <f t="shared" si="29"/>
        <v>0</v>
      </c>
      <c r="CJ80" s="43" t="s">
        <v>1904</v>
      </c>
      <c r="CK80" s="44" t="str">
        <f t="shared" si="30"/>
        <v/>
      </c>
      <c r="CL80" s="43" t="s">
        <v>1904</v>
      </c>
      <c r="CM80" s="44" t="str">
        <f t="shared" si="31"/>
        <v/>
      </c>
      <c r="CN80" s="43" t="s">
        <v>1904</v>
      </c>
      <c r="CO80" s="44" t="str">
        <f t="shared" si="32"/>
        <v/>
      </c>
      <c r="CP80" s="43" t="s">
        <v>1904</v>
      </c>
      <c r="CQ80" s="44" t="str">
        <f t="shared" si="33"/>
        <v/>
      </c>
      <c r="CR80" s="43" t="s">
        <v>1904</v>
      </c>
      <c r="CS80" s="40" t="str">
        <f t="shared" si="34"/>
        <v>Rellene todos los datos</v>
      </c>
      <c r="CT80" s="40"/>
      <c r="CU80" s="6" t="str">
        <f t="shared" si="36"/>
        <v/>
      </c>
    </row>
    <row r="81" spans="1:99" ht="30.75" thickBot="1" x14ac:dyDescent="0.3">
      <c r="A81" s="13"/>
      <c r="B81" s="13" t="s">
        <v>1901</v>
      </c>
      <c r="C81" s="15" t="s">
        <v>1120</v>
      </c>
      <c r="D81" s="9" t="s">
        <v>1118</v>
      </c>
      <c r="E81" s="10" t="str">
        <f t="shared" si="35"/>
        <v>XX</v>
      </c>
      <c r="F81" s="13"/>
      <c r="G81" s="22" t="s">
        <v>1119</v>
      </c>
      <c r="H81" s="24">
        <f>IFERROR(VLOOKUP('ENUMERACION CASAS RURALES'!G81,Datos!$A$1:$B$47,2,FALSE),"")</f>
        <v>0</v>
      </c>
      <c r="I81" s="22"/>
      <c r="J81" s="25" t="str">
        <f>IFERROR(VLOOKUP('ENUMERACION CASAS RURALES'!I81,Datos!$D$2:$F$1070,3,FALSE),"")</f>
        <v/>
      </c>
      <c r="K81" s="13"/>
      <c r="L81" s="14"/>
      <c r="M81" s="14"/>
      <c r="N81" s="14"/>
      <c r="O81" s="14"/>
      <c r="P81" s="26" t="str">
        <f t="shared" si="2"/>
        <v>-</v>
      </c>
      <c r="Q81" s="14"/>
      <c r="R81" s="26" t="str">
        <f t="shared" si="3"/>
        <v>-</v>
      </c>
      <c r="S81" s="14"/>
      <c r="T81" s="26" t="str">
        <f t="shared" si="4"/>
        <v>-</v>
      </c>
      <c r="U81" s="14"/>
      <c r="V81" s="26" t="str">
        <f t="shared" si="5"/>
        <v>-</v>
      </c>
      <c r="W81" s="14"/>
      <c r="X81" s="26" t="str">
        <f t="shared" si="6"/>
        <v>-</v>
      </c>
      <c r="Y81" s="14"/>
      <c r="Z81" s="26" t="str">
        <f t="shared" si="7"/>
        <v>-</v>
      </c>
      <c r="AA81" s="14"/>
      <c r="AB81" s="26" t="str">
        <f t="shared" si="8"/>
        <v>-</v>
      </c>
      <c r="AC81" s="14"/>
      <c r="AD81" s="26" t="str">
        <f t="shared" si="9"/>
        <v>-</v>
      </c>
      <c r="AE81" s="14"/>
      <c r="AF81" s="26" t="str">
        <f t="shared" si="10"/>
        <v>-</v>
      </c>
      <c r="AG81" s="14"/>
      <c r="AH81" s="26" t="str">
        <f t="shared" si="11"/>
        <v>-</v>
      </c>
      <c r="AI81" s="46">
        <f t="shared" si="12"/>
        <v>0</v>
      </c>
      <c r="AJ81" s="27" t="e">
        <f>VLOOKUP($AJ$18,Datos!$K$6:$P$12,MATCH('ENUMERACION CASAS RURALES'!C81,Datos!$K$6:$P$6,0),FALSE)</f>
        <v>#N/A</v>
      </c>
      <c r="AK81" s="27" t="e">
        <f>VLOOKUP($AK$18,Datos!$K$6:$P$12,MATCH('ENUMERACION CASAS RURALES'!C81,Datos!$K$6:$P$6,0),FALSE)</f>
        <v>#N/A</v>
      </c>
      <c r="AL81" s="26" t="e">
        <f t="shared" si="13"/>
        <v>#N/A</v>
      </c>
      <c r="AM81" s="27">
        <f t="shared" si="14"/>
        <v>0</v>
      </c>
      <c r="AN81" s="14" t="s">
        <v>1901</v>
      </c>
      <c r="AO81" s="27" t="e">
        <f>VLOOKUP(AN81,Datos!$K$6:$P$10,MATCH('ENUMERACION CASAS RURALES'!$C81,Datos!$K$6:$P$6,0),FALSE)</f>
        <v>#N/A</v>
      </c>
      <c r="AP81" s="27" t="e">
        <f t="shared" si="15"/>
        <v>#N/A</v>
      </c>
      <c r="AQ81" s="14"/>
      <c r="AR81" s="14" t="s">
        <v>1901</v>
      </c>
      <c r="AS81" s="27" t="e">
        <f>VLOOKUP(AR81,Datos!$K$6:$P$10,MATCH('ENUMERACION CASAS RURALES'!$C81,Datos!$K$6:$P$6,0),FALSE)</f>
        <v>#N/A</v>
      </c>
      <c r="AT81" s="27" t="e">
        <f t="shared" si="16"/>
        <v>#N/A</v>
      </c>
      <c r="AU81" s="14"/>
      <c r="AV81" s="14" t="s">
        <v>1901</v>
      </c>
      <c r="AW81" s="27" t="e">
        <f>VLOOKUP(AV81,Datos!$K$6:$P$10,MATCH('ENUMERACION CASAS RURALES'!$C81,Datos!$K$6:$P$6,0),FALSE)</f>
        <v>#N/A</v>
      </c>
      <c r="AX81" s="27" t="e">
        <f t="shared" si="17"/>
        <v>#N/A</v>
      </c>
      <c r="AY81" s="14"/>
      <c r="AZ81" s="14" t="s">
        <v>1901</v>
      </c>
      <c r="BA81" s="27" t="e">
        <f>VLOOKUP(AZ81,Datos!$K$6:$P$10,MATCH('ENUMERACION CASAS RURALES'!$C81,Datos!$K$6:$P$6,0),FALSE)</f>
        <v>#N/A</v>
      </c>
      <c r="BB81" s="27" t="e">
        <f t="shared" si="18"/>
        <v>#N/A</v>
      </c>
      <c r="BC81" s="14"/>
      <c r="BD81" s="14" t="s">
        <v>1901</v>
      </c>
      <c r="BE81" s="27" t="e">
        <f>VLOOKUP(BD81,Datos!$K$6:$P$10,MATCH('ENUMERACION CASAS RURALES'!$C81,Datos!$K$6:$P$6,0),FALSE)</f>
        <v>#N/A</v>
      </c>
      <c r="BF81" s="27" t="e">
        <f t="shared" si="19"/>
        <v>#N/A</v>
      </c>
      <c r="BG81" s="14"/>
      <c r="BH81" s="14" t="s">
        <v>1901</v>
      </c>
      <c r="BI81" s="27" t="e">
        <f>VLOOKUP(BH81,Datos!$K$6:$P$10,MATCH('ENUMERACION CASAS RURALES'!$C81,Datos!$K$6:$P$6,0),FALSE)</f>
        <v>#N/A</v>
      </c>
      <c r="BJ81" s="27" t="e">
        <f t="shared" si="20"/>
        <v>#N/A</v>
      </c>
      <c r="BK81" s="14"/>
      <c r="BL81" s="14" t="s">
        <v>1901</v>
      </c>
      <c r="BM81" s="27" t="e">
        <f>VLOOKUP(BL81,Datos!$K$6:$P$10,MATCH('ENUMERACION CASAS RURALES'!$C81,Datos!$K$6:$P$6,0),FALSE)</f>
        <v>#N/A</v>
      </c>
      <c r="BN81" s="27" t="e">
        <f t="shared" si="21"/>
        <v>#N/A</v>
      </c>
      <c r="BO81" s="14"/>
      <c r="BP81" s="14" t="s">
        <v>1901</v>
      </c>
      <c r="BQ81" s="27" t="e">
        <f>VLOOKUP(BP81,Datos!$K$6:$P$10,MATCH('ENUMERACION CASAS RURALES'!$C81,Datos!$K$6:$P$6,0),FALSE)</f>
        <v>#N/A</v>
      </c>
      <c r="BR81" s="27" t="e">
        <f t="shared" si="22"/>
        <v>#N/A</v>
      </c>
      <c r="BS81" s="14"/>
      <c r="BT81" s="14" t="s">
        <v>1901</v>
      </c>
      <c r="BU81" s="27" t="e">
        <f>VLOOKUP(BT81,Datos!$K$6:$P$10,MATCH('ENUMERACION CASAS RURALES'!$C81,Datos!$K$6:$P$6,0),FALSE)</f>
        <v>#N/A</v>
      </c>
      <c r="BV81" s="27" t="e">
        <f t="shared" si="23"/>
        <v>#N/A</v>
      </c>
      <c r="BW81" s="14"/>
      <c r="BX81" s="14" t="s">
        <v>1901</v>
      </c>
      <c r="BY81" s="27" t="e">
        <f>VLOOKUP(BX81,Datos!$K$6:$P$10,MATCH('ENUMERACION CASAS RURALES'!$C81,Datos!$K$6:$P$6,0),FALSE)</f>
        <v>#N/A</v>
      </c>
      <c r="BZ81" s="27" t="e">
        <f t="shared" si="24"/>
        <v>#N/A</v>
      </c>
      <c r="CA81" s="14"/>
      <c r="CB81" s="46">
        <f t="shared" si="25"/>
        <v>0</v>
      </c>
      <c r="CC81" s="32">
        <v>0</v>
      </c>
      <c r="CD81" s="27" t="e">
        <f>IF(((VLOOKUP($CD$19,Datos!$K$6:$P$9,MATCH('ENUMERACION CASAS RURALES'!$C81,Datos!$K$6:$P$6,0),FALSE))*CB81)&lt;10,10,((VLOOKUP($CD$19,Datos!$K$6:$P$9,MATCH('ENUMERACION CASAS RURALES'!$C81,Datos!$K$6:$P$6,0),FALSE))*CB81))</f>
        <v>#N/A</v>
      </c>
      <c r="CE81" s="27" t="str">
        <f t="shared" si="26"/>
        <v/>
      </c>
      <c r="CF81" s="26" t="e">
        <f t="shared" si="27"/>
        <v>#N/A</v>
      </c>
      <c r="CG81" s="49">
        <f t="shared" si="28"/>
        <v>0</v>
      </c>
      <c r="CH81" s="50"/>
      <c r="CI81" s="46">
        <f t="shared" si="29"/>
        <v>0</v>
      </c>
      <c r="CJ81" s="43" t="s">
        <v>1904</v>
      </c>
      <c r="CK81" s="44" t="str">
        <f t="shared" si="30"/>
        <v/>
      </c>
      <c r="CL81" s="43" t="s">
        <v>1904</v>
      </c>
      <c r="CM81" s="44" t="str">
        <f t="shared" si="31"/>
        <v/>
      </c>
      <c r="CN81" s="43" t="s">
        <v>1904</v>
      </c>
      <c r="CO81" s="44" t="str">
        <f t="shared" si="32"/>
        <v/>
      </c>
      <c r="CP81" s="43" t="s">
        <v>1904</v>
      </c>
      <c r="CQ81" s="44" t="str">
        <f t="shared" si="33"/>
        <v/>
      </c>
      <c r="CR81" s="43" t="s">
        <v>1904</v>
      </c>
      <c r="CS81" s="40" t="str">
        <f t="shared" si="34"/>
        <v>Rellene todos los datos</v>
      </c>
      <c r="CT81" s="40"/>
      <c r="CU81" s="6" t="str">
        <f t="shared" si="36"/>
        <v/>
      </c>
    </row>
    <row r="82" spans="1:99" ht="30.75" thickBot="1" x14ac:dyDescent="0.3">
      <c r="A82" s="13"/>
      <c r="B82" s="13" t="s">
        <v>1901</v>
      </c>
      <c r="C82" s="15" t="s">
        <v>1120</v>
      </c>
      <c r="D82" s="9" t="s">
        <v>1118</v>
      </c>
      <c r="E82" s="10" t="str">
        <f t="shared" si="35"/>
        <v>XX</v>
      </c>
      <c r="F82" s="13"/>
      <c r="G82" s="22" t="s">
        <v>1119</v>
      </c>
      <c r="H82" s="24">
        <f>IFERROR(VLOOKUP('ENUMERACION CASAS RURALES'!G82,Datos!$A$1:$B$47,2,FALSE),"")</f>
        <v>0</v>
      </c>
      <c r="I82" s="22"/>
      <c r="J82" s="25" t="str">
        <f>IFERROR(VLOOKUP('ENUMERACION CASAS RURALES'!I82,Datos!$D$2:$F$1070,3,FALSE),"")</f>
        <v/>
      </c>
      <c r="K82" s="13"/>
      <c r="L82" s="14"/>
      <c r="M82" s="14"/>
      <c r="N82" s="14"/>
      <c r="O82" s="14"/>
      <c r="P82" s="26" t="str">
        <f t="shared" si="2"/>
        <v>-</v>
      </c>
      <c r="Q82" s="14"/>
      <c r="R82" s="26" t="str">
        <f t="shared" si="3"/>
        <v>-</v>
      </c>
      <c r="S82" s="14"/>
      <c r="T82" s="26" t="str">
        <f t="shared" si="4"/>
        <v>-</v>
      </c>
      <c r="U82" s="14"/>
      <c r="V82" s="26" t="str">
        <f t="shared" si="5"/>
        <v>-</v>
      </c>
      <c r="W82" s="14"/>
      <c r="X82" s="26" t="str">
        <f t="shared" si="6"/>
        <v>-</v>
      </c>
      <c r="Y82" s="14"/>
      <c r="Z82" s="26" t="str">
        <f t="shared" si="7"/>
        <v>-</v>
      </c>
      <c r="AA82" s="14"/>
      <c r="AB82" s="26" t="str">
        <f t="shared" si="8"/>
        <v>-</v>
      </c>
      <c r="AC82" s="14"/>
      <c r="AD82" s="26" t="str">
        <f t="shared" si="9"/>
        <v>-</v>
      </c>
      <c r="AE82" s="14"/>
      <c r="AF82" s="26" t="str">
        <f t="shared" si="10"/>
        <v>-</v>
      </c>
      <c r="AG82" s="14"/>
      <c r="AH82" s="26" t="str">
        <f t="shared" si="11"/>
        <v>-</v>
      </c>
      <c r="AI82" s="46">
        <f t="shared" si="12"/>
        <v>0</v>
      </c>
      <c r="AJ82" s="27" t="e">
        <f>VLOOKUP($AJ$18,Datos!$K$6:$P$12,MATCH('ENUMERACION CASAS RURALES'!C82,Datos!$K$6:$P$6,0),FALSE)</f>
        <v>#N/A</v>
      </c>
      <c r="AK82" s="27" t="e">
        <f>VLOOKUP($AK$18,Datos!$K$6:$P$12,MATCH('ENUMERACION CASAS RURALES'!C82,Datos!$K$6:$P$6,0),FALSE)</f>
        <v>#N/A</v>
      </c>
      <c r="AL82" s="26" t="e">
        <f t="shared" si="13"/>
        <v>#N/A</v>
      </c>
      <c r="AM82" s="27">
        <f t="shared" si="14"/>
        <v>0</v>
      </c>
      <c r="AN82" s="14" t="s">
        <v>1901</v>
      </c>
      <c r="AO82" s="27" t="e">
        <f>VLOOKUP(AN82,Datos!$K$6:$P$10,MATCH('ENUMERACION CASAS RURALES'!$C82,Datos!$K$6:$P$6,0),FALSE)</f>
        <v>#N/A</v>
      </c>
      <c r="AP82" s="27" t="e">
        <f t="shared" si="15"/>
        <v>#N/A</v>
      </c>
      <c r="AQ82" s="14"/>
      <c r="AR82" s="14" t="s">
        <v>1901</v>
      </c>
      <c r="AS82" s="27" t="e">
        <f>VLOOKUP(AR82,Datos!$K$6:$P$10,MATCH('ENUMERACION CASAS RURALES'!$C82,Datos!$K$6:$P$6,0),FALSE)</f>
        <v>#N/A</v>
      </c>
      <c r="AT82" s="27" t="e">
        <f t="shared" si="16"/>
        <v>#N/A</v>
      </c>
      <c r="AU82" s="14"/>
      <c r="AV82" s="14" t="s">
        <v>1901</v>
      </c>
      <c r="AW82" s="27" t="e">
        <f>VLOOKUP(AV82,Datos!$K$6:$P$10,MATCH('ENUMERACION CASAS RURALES'!$C82,Datos!$K$6:$P$6,0),FALSE)</f>
        <v>#N/A</v>
      </c>
      <c r="AX82" s="27" t="e">
        <f t="shared" si="17"/>
        <v>#N/A</v>
      </c>
      <c r="AY82" s="14"/>
      <c r="AZ82" s="14" t="s">
        <v>1901</v>
      </c>
      <c r="BA82" s="27" t="e">
        <f>VLOOKUP(AZ82,Datos!$K$6:$P$10,MATCH('ENUMERACION CASAS RURALES'!$C82,Datos!$K$6:$P$6,0),FALSE)</f>
        <v>#N/A</v>
      </c>
      <c r="BB82" s="27" t="e">
        <f t="shared" si="18"/>
        <v>#N/A</v>
      </c>
      <c r="BC82" s="14"/>
      <c r="BD82" s="14" t="s">
        <v>1901</v>
      </c>
      <c r="BE82" s="27" t="e">
        <f>VLOOKUP(BD82,Datos!$K$6:$P$10,MATCH('ENUMERACION CASAS RURALES'!$C82,Datos!$K$6:$P$6,0),FALSE)</f>
        <v>#N/A</v>
      </c>
      <c r="BF82" s="27" t="e">
        <f t="shared" si="19"/>
        <v>#N/A</v>
      </c>
      <c r="BG82" s="14"/>
      <c r="BH82" s="14" t="s">
        <v>1901</v>
      </c>
      <c r="BI82" s="27" t="e">
        <f>VLOOKUP(BH82,Datos!$K$6:$P$10,MATCH('ENUMERACION CASAS RURALES'!$C82,Datos!$K$6:$P$6,0),FALSE)</f>
        <v>#N/A</v>
      </c>
      <c r="BJ82" s="27" t="e">
        <f t="shared" si="20"/>
        <v>#N/A</v>
      </c>
      <c r="BK82" s="14"/>
      <c r="BL82" s="14" t="s">
        <v>1901</v>
      </c>
      <c r="BM82" s="27" t="e">
        <f>VLOOKUP(BL82,Datos!$K$6:$P$10,MATCH('ENUMERACION CASAS RURALES'!$C82,Datos!$K$6:$P$6,0),FALSE)</f>
        <v>#N/A</v>
      </c>
      <c r="BN82" s="27" t="e">
        <f t="shared" si="21"/>
        <v>#N/A</v>
      </c>
      <c r="BO82" s="14"/>
      <c r="BP82" s="14" t="s">
        <v>1901</v>
      </c>
      <c r="BQ82" s="27" t="e">
        <f>VLOOKUP(BP82,Datos!$K$6:$P$10,MATCH('ENUMERACION CASAS RURALES'!$C82,Datos!$K$6:$P$6,0),FALSE)</f>
        <v>#N/A</v>
      </c>
      <c r="BR82" s="27" t="e">
        <f t="shared" si="22"/>
        <v>#N/A</v>
      </c>
      <c r="BS82" s="14"/>
      <c r="BT82" s="14" t="s">
        <v>1901</v>
      </c>
      <c r="BU82" s="27" t="e">
        <f>VLOOKUP(BT82,Datos!$K$6:$P$10,MATCH('ENUMERACION CASAS RURALES'!$C82,Datos!$K$6:$P$6,0),FALSE)</f>
        <v>#N/A</v>
      </c>
      <c r="BV82" s="27" t="e">
        <f t="shared" si="23"/>
        <v>#N/A</v>
      </c>
      <c r="BW82" s="14"/>
      <c r="BX82" s="14" t="s">
        <v>1901</v>
      </c>
      <c r="BY82" s="27" t="e">
        <f>VLOOKUP(BX82,Datos!$K$6:$P$10,MATCH('ENUMERACION CASAS RURALES'!$C82,Datos!$K$6:$P$6,0),FALSE)</f>
        <v>#N/A</v>
      </c>
      <c r="BZ82" s="27" t="e">
        <f t="shared" si="24"/>
        <v>#N/A</v>
      </c>
      <c r="CA82" s="14"/>
      <c r="CB82" s="46">
        <f t="shared" si="25"/>
        <v>0</v>
      </c>
      <c r="CC82" s="32">
        <v>0</v>
      </c>
      <c r="CD82" s="27" t="e">
        <f>IF(((VLOOKUP($CD$19,Datos!$K$6:$P$9,MATCH('ENUMERACION CASAS RURALES'!$C82,Datos!$K$6:$P$6,0),FALSE))*CB82)&lt;10,10,((VLOOKUP($CD$19,Datos!$K$6:$P$9,MATCH('ENUMERACION CASAS RURALES'!$C82,Datos!$K$6:$P$6,0),FALSE))*CB82))</f>
        <v>#N/A</v>
      </c>
      <c r="CE82" s="27" t="str">
        <f t="shared" si="26"/>
        <v/>
      </c>
      <c r="CF82" s="26" t="e">
        <f t="shared" si="27"/>
        <v>#N/A</v>
      </c>
      <c r="CG82" s="49">
        <f t="shared" si="28"/>
        <v>0</v>
      </c>
      <c r="CH82" s="50"/>
      <c r="CI82" s="46">
        <f t="shared" si="29"/>
        <v>0</v>
      </c>
      <c r="CJ82" s="43" t="s">
        <v>1904</v>
      </c>
      <c r="CK82" s="44" t="str">
        <f t="shared" si="30"/>
        <v/>
      </c>
      <c r="CL82" s="43" t="s">
        <v>1904</v>
      </c>
      <c r="CM82" s="44" t="str">
        <f t="shared" si="31"/>
        <v/>
      </c>
      <c r="CN82" s="43" t="s">
        <v>1904</v>
      </c>
      <c r="CO82" s="44" t="str">
        <f t="shared" si="32"/>
        <v/>
      </c>
      <c r="CP82" s="43" t="s">
        <v>1904</v>
      </c>
      <c r="CQ82" s="44" t="str">
        <f t="shared" si="33"/>
        <v/>
      </c>
      <c r="CR82" s="43" t="s">
        <v>1904</v>
      </c>
      <c r="CS82" s="40" t="str">
        <f t="shared" si="34"/>
        <v>Rellene todos los datos</v>
      </c>
      <c r="CT82" s="40"/>
      <c r="CU82" s="6" t="str">
        <f t="shared" si="36"/>
        <v/>
      </c>
    </row>
    <row r="83" spans="1:99" ht="30.75" thickBot="1" x14ac:dyDescent="0.3">
      <c r="A83" s="13"/>
      <c r="B83" s="13" t="s">
        <v>1901</v>
      </c>
      <c r="C83" s="15" t="s">
        <v>1120</v>
      </c>
      <c r="D83" s="9" t="s">
        <v>1118</v>
      </c>
      <c r="E83" s="10" t="str">
        <f t="shared" si="35"/>
        <v>XX</v>
      </c>
      <c r="F83" s="13"/>
      <c r="G83" s="22" t="s">
        <v>1119</v>
      </c>
      <c r="H83" s="24">
        <f>IFERROR(VLOOKUP('ENUMERACION CASAS RURALES'!G83,Datos!$A$1:$B$47,2,FALSE),"")</f>
        <v>0</v>
      </c>
      <c r="I83" s="22"/>
      <c r="J83" s="25" t="str">
        <f>IFERROR(VLOOKUP('ENUMERACION CASAS RURALES'!I83,Datos!$D$2:$F$1070,3,FALSE),"")</f>
        <v/>
      </c>
      <c r="K83" s="13"/>
      <c r="L83" s="14"/>
      <c r="M83" s="14"/>
      <c r="N83" s="14"/>
      <c r="O83" s="14"/>
      <c r="P83" s="26" t="str">
        <f t="shared" si="2"/>
        <v>-</v>
      </c>
      <c r="Q83" s="14"/>
      <c r="R83" s="26" t="str">
        <f t="shared" si="3"/>
        <v>-</v>
      </c>
      <c r="S83" s="14"/>
      <c r="T83" s="26" t="str">
        <f t="shared" si="4"/>
        <v>-</v>
      </c>
      <c r="U83" s="14"/>
      <c r="V83" s="26" t="str">
        <f t="shared" si="5"/>
        <v>-</v>
      </c>
      <c r="W83" s="14"/>
      <c r="X83" s="26" t="str">
        <f t="shared" si="6"/>
        <v>-</v>
      </c>
      <c r="Y83" s="14"/>
      <c r="Z83" s="26" t="str">
        <f t="shared" si="7"/>
        <v>-</v>
      </c>
      <c r="AA83" s="14"/>
      <c r="AB83" s="26" t="str">
        <f t="shared" si="8"/>
        <v>-</v>
      </c>
      <c r="AC83" s="14"/>
      <c r="AD83" s="26" t="str">
        <f t="shared" si="9"/>
        <v>-</v>
      </c>
      <c r="AE83" s="14"/>
      <c r="AF83" s="26" t="str">
        <f t="shared" si="10"/>
        <v>-</v>
      </c>
      <c r="AG83" s="14"/>
      <c r="AH83" s="26" t="str">
        <f t="shared" si="11"/>
        <v>-</v>
      </c>
      <c r="AI83" s="46">
        <f t="shared" si="12"/>
        <v>0</v>
      </c>
      <c r="AJ83" s="27" t="e">
        <f>VLOOKUP($AJ$18,Datos!$K$6:$P$12,MATCH('ENUMERACION CASAS RURALES'!C83,Datos!$K$6:$P$6,0),FALSE)</f>
        <v>#N/A</v>
      </c>
      <c r="AK83" s="27" t="e">
        <f>VLOOKUP($AK$18,Datos!$K$6:$P$12,MATCH('ENUMERACION CASAS RURALES'!C83,Datos!$K$6:$P$6,0),FALSE)</f>
        <v>#N/A</v>
      </c>
      <c r="AL83" s="26" t="e">
        <f t="shared" si="13"/>
        <v>#N/A</v>
      </c>
      <c r="AM83" s="27">
        <f t="shared" si="14"/>
        <v>0</v>
      </c>
      <c r="AN83" s="14" t="s">
        <v>1901</v>
      </c>
      <c r="AO83" s="27" t="e">
        <f>VLOOKUP(AN83,Datos!$K$6:$P$10,MATCH('ENUMERACION CASAS RURALES'!$C83,Datos!$K$6:$P$6,0),FALSE)</f>
        <v>#N/A</v>
      </c>
      <c r="AP83" s="27" t="e">
        <f t="shared" si="15"/>
        <v>#N/A</v>
      </c>
      <c r="AQ83" s="14"/>
      <c r="AR83" s="14" t="s">
        <v>1901</v>
      </c>
      <c r="AS83" s="27" t="e">
        <f>VLOOKUP(AR83,Datos!$K$6:$P$10,MATCH('ENUMERACION CASAS RURALES'!$C83,Datos!$K$6:$P$6,0),FALSE)</f>
        <v>#N/A</v>
      </c>
      <c r="AT83" s="27" t="e">
        <f t="shared" si="16"/>
        <v>#N/A</v>
      </c>
      <c r="AU83" s="14"/>
      <c r="AV83" s="14" t="s">
        <v>1901</v>
      </c>
      <c r="AW83" s="27" t="e">
        <f>VLOOKUP(AV83,Datos!$K$6:$P$10,MATCH('ENUMERACION CASAS RURALES'!$C83,Datos!$K$6:$P$6,0),FALSE)</f>
        <v>#N/A</v>
      </c>
      <c r="AX83" s="27" t="e">
        <f t="shared" si="17"/>
        <v>#N/A</v>
      </c>
      <c r="AY83" s="14"/>
      <c r="AZ83" s="14" t="s">
        <v>1901</v>
      </c>
      <c r="BA83" s="27" t="e">
        <f>VLOOKUP(AZ83,Datos!$K$6:$P$10,MATCH('ENUMERACION CASAS RURALES'!$C83,Datos!$K$6:$P$6,0),FALSE)</f>
        <v>#N/A</v>
      </c>
      <c r="BB83" s="27" t="e">
        <f t="shared" si="18"/>
        <v>#N/A</v>
      </c>
      <c r="BC83" s="14"/>
      <c r="BD83" s="14" t="s">
        <v>1901</v>
      </c>
      <c r="BE83" s="27" t="e">
        <f>VLOOKUP(BD83,Datos!$K$6:$P$10,MATCH('ENUMERACION CASAS RURALES'!$C83,Datos!$K$6:$P$6,0),FALSE)</f>
        <v>#N/A</v>
      </c>
      <c r="BF83" s="27" t="e">
        <f t="shared" si="19"/>
        <v>#N/A</v>
      </c>
      <c r="BG83" s="14"/>
      <c r="BH83" s="14" t="s">
        <v>1901</v>
      </c>
      <c r="BI83" s="27" t="e">
        <f>VLOOKUP(BH83,Datos!$K$6:$P$10,MATCH('ENUMERACION CASAS RURALES'!$C83,Datos!$K$6:$P$6,0),FALSE)</f>
        <v>#N/A</v>
      </c>
      <c r="BJ83" s="27" t="e">
        <f t="shared" si="20"/>
        <v>#N/A</v>
      </c>
      <c r="BK83" s="14"/>
      <c r="BL83" s="14" t="s">
        <v>1901</v>
      </c>
      <c r="BM83" s="27" t="e">
        <f>VLOOKUP(BL83,Datos!$K$6:$P$10,MATCH('ENUMERACION CASAS RURALES'!$C83,Datos!$K$6:$P$6,0),FALSE)</f>
        <v>#N/A</v>
      </c>
      <c r="BN83" s="27" t="e">
        <f t="shared" si="21"/>
        <v>#N/A</v>
      </c>
      <c r="BO83" s="14"/>
      <c r="BP83" s="14" t="s">
        <v>1901</v>
      </c>
      <c r="BQ83" s="27" t="e">
        <f>VLOOKUP(BP83,Datos!$K$6:$P$10,MATCH('ENUMERACION CASAS RURALES'!$C83,Datos!$K$6:$P$6,0),FALSE)</f>
        <v>#N/A</v>
      </c>
      <c r="BR83" s="27" t="e">
        <f t="shared" si="22"/>
        <v>#N/A</v>
      </c>
      <c r="BS83" s="14"/>
      <c r="BT83" s="14" t="s">
        <v>1901</v>
      </c>
      <c r="BU83" s="27" t="e">
        <f>VLOOKUP(BT83,Datos!$K$6:$P$10,MATCH('ENUMERACION CASAS RURALES'!$C83,Datos!$K$6:$P$6,0),FALSE)</f>
        <v>#N/A</v>
      </c>
      <c r="BV83" s="27" t="e">
        <f t="shared" si="23"/>
        <v>#N/A</v>
      </c>
      <c r="BW83" s="14"/>
      <c r="BX83" s="14" t="s">
        <v>1901</v>
      </c>
      <c r="BY83" s="27" t="e">
        <f>VLOOKUP(BX83,Datos!$K$6:$P$10,MATCH('ENUMERACION CASAS RURALES'!$C83,Datos!$K$6:$P$6,0),FALSE)</f>
        <v>#N/A</v>
      </c>
      <c r="BZ83" s="27" t="e">
        <f t="shared" si="24"/>
        <v>#N/A</v>
      </c>
      <c r="CA83" s="14"/>
      <c r="CB83" s="46">
        <f t="shared" si="25"/>
        <v>0</v>
      </c>
      <c r="CC83" s="32">
        <v>0</v>
      </c>
      <c r="CD83" s="27" t="e">
        <f>IF(((VLOOKUP($CD$19,Datos!$K$6:$P$9,MATCH('ENUMERACION CASAS RURALES'!$C83,Datos!$K$6:$P$6,0),FALSE))*CB83)&lt;10,10,((VLOOKUP($CD$19,Datos!$K$6:$P$9,MATCH('ENUMERACION CASAS RURALES'!$C83,Datos!$K$6:$P$6,0),FALSE))*CB83))</f>
        <v>#N/A</v>
      </c>
      <c r="CE83" s="27" t="str">
        <f t="shared" si="26"/>
        <v/>
      </c>
      <c r="CF83" s="26" t="e">
        <f t="shared" si="27"/>
        <v>#N/A</v>
      </c>
      <c r="CG83" s="49">
        <f t="shared" si="28"/>
        <v>0</v>
      </c>
      <c r="CH83" s="50"/>
      <c r="CI83" s="46">
        <f t="shared" si="29"/>
        <v>0</v>
      </c>
      <c r="CJ83" s="43" t="s">
        <v>1904</v>
      </c>
      <c r="CK83" s="44" t="str">
        <f t="shared" si="30"/>
        <v/>
      </c>
      <c r="CL83" s="43" t="s">
        <v>1904</v>
      </c>
      <c r="CM83" s="44" t="str">
        <f t="shared" si="31"/>
        <v/>
      </c>
      <c r="CN83" s="43" t="s">
        <v>1904</v>
      </c>
      <c r="CO83" s="44" t="str">
        <f t="shared" si="32"/>
        <v/>
      </c>
      <c r="CP83" s="43" t="s">
        <v>1904</v>
      </c>
      <c r="CQ83" s="44" t="str">
        <f t="shared" si="33"/>
        <v/>
      </c>
      <c r="CR83" s="43" t="s">
        <v>1904</v>
      </c>
      <c r="CS83" s="40" t="str">
        <f t="shared" si="34"/>
        <v>Rellene todos los datos</v>
      </c>
      <c r="CT83" s="40"/>
      <c r="CU83" s="6" t="str">
        <f t="shared" si="36"/>
        <v/>
      </c>
    </row>
    <row r="84" spans="1:99" ht="30.75" thickBot="1" x14ac:dyDescent="0.3">
      <c r="A84" s="13"/>
      <c r="B84" s="13" t="s">
        <v>1901</v>
      </c>
      <c r="C84" s="15" t="s">
        <v>1120</v>
      </c>
      <c r="D84" s="9" t="s">
        <v>1118</v>
      </c>
      <c r="E84" s="10" t="str">
        <f t="shared" ref="E84:E100" si="37">VLOOKUP(D84,VIA_CODIGO,2,FALSE)</f>
        <v>XX</v>
      </c>
      <c r="F84" s="13"/>
      <c r="G84" s="22" t="s">
        <v>1119</v>
      </c>
      <c r="H84" s="24">
        <f>IFERROR(VLOOKUP('ENUMERACION CASAS RURALES'!G84,Datos!$A$1:$B$47,2,FALSE),"")</f>
        <v>0</v>
      </c>
      <c r="I84" s="22"/>
      <c r="J84" s="25" t="str">
        <f>IFERROR(VLOOKUP('ENUMERACION CASAS RURALES'!I84,Datos!$D$2:$F$1070,3,FALSE),"")</f>
        <v/>
      </c>
      <c r="K84" s="13"/>
      <c r="L84" s="14"/>
      <c r="M84" s="14"/>
      <c r="N84" s="14"/>
      <c r="O84" s="14"/>
      <c r="P84" s="26" t="str">
        <f t="shared" si="2"/>
        <v>-</v>
      </c>
      <c r="Q84" s="14"/>
      <c r="R84" s="26" t="str">
        <f t="shared" si="3"/>
        <v>-</v>
      </c>
      <c r="S84" s="14"/>
      <c r="T84" s="26" t="str">
        <f t="shared" si="4"/>
        <v>-</v>
      </c>
      <c r="U84" s="14"/>
      <c r="V84" s="26" t="str">
        <f t="shared" si="5"/>
        <v>-</v>
      </c>
      <c r="W84" s="14"/>
      <c r="X84" s="26" t="str">
        <f t="shared" si="6"/>
        <v>-</v>
      </c>
      <c r="Y84" s="14"/>
      <c r="Z84" s="26" t="str">
        <f t="shared" si="7"/>
        <v>-</v>
      </c>
      <c r="AA84" s="14"/>
      <c r="AB84" s="26" t="str">
        <f t="shared" si="8"/>
        <v>-</v>
      </c>
      <c r="AC84" s="14"/>
      <c r="AD84" s="26" t="str">
        <f t="shared" si="9"/>
        <v>-</v>
      </c>
      <c r="AE84" s="14"/>
      <c r="AF84" s="26" t="str">
        <f t="shared" si="10"/>
        <v>-</v>
      </c>
      <c r="AG84" s="14"/>
      <c r="AH84" s="26" t="str">
        <f t="shared" si="11"/>
        <v>-</v>
      </c>
      <c r="AI84" s="46">
        <f t="shared" si="12"/>
        <v>0</v>
      </c>
      <c r="AJ84" s="27" t="e">
        <f>VLOOKUP($AJ$18,Datos!$K$6:$P$12,MATCH('ENUMERACION CASAS RURALES'!C84,Datos!$K$6:$P$6,0),FALSE)</f>
        <v>#N/A</v>
      </c>
      <c r="AK84" s="27" t="e">
        <f>VLOOKUP($AK$18,Datos!$K$6:$P$12,MATCH('ENUMERACION CASAS RURALES'!C84,Datos!$K$6:$P$6,0),FALSE)</f>
        <v>#N/A</v>
      </c>
      <c r="AL84" s="26" t="e">
        <f t="shared" si="13"/>
        <v>#N/A</v>
      </c>
      <c r="AM84" s="27">
        <f t="shared" si="14"/>
        <v>0</v>
      </c>
      <c r="AN84" s="14" t="s">
        <v>1901</v>
      </c>
      <c r="AO84" s="27" t="e">
        <f>VLOOKUP(AN84,Datos!$K$6:$P$10,MATCH('ENUMERACION CASAS RURALES'!$C84,Datos!$K$6:$P$6,0),FALSE)</f>
        <v>#N/A</v>
      </c>
      <c r="AP84" s="27" t="e">
        <f t="shared" si="15"/>
        <v>#N/A</v>
      </c>
      <c r="AQ84" s="14"/>
      <c r="AR84" s="14" t="s">
        <v>1901</v>
      </c>
      <c r="AS84" s="27" t="e">
        <f>VLOOKUP(AR84,Datos!$K$6:$P$10,MATCH('ENUMERACION CASAS RURALES'!$C84,Datos!$K$6:$P$6,0),FALSE)</f>
        <v>#N/A</v>
      </c>
      <c r="AT84" s="27" t="e">
        <f t="shared" si="16"/>
        <v>#N/A</v>
      </c>
      <c r="AU84" s="14"/>
      <c r="AV84" s="14" t="s">
        <v>1901</v>
      </c>
      <c r="AW84" s="27" t="e">
        <f>VLOOKUP(AV84,Datos!$K$6:$P$10,MATCH('ENUMERACION CASAS RURALES'!$C84,Datos!$K$6:$P$6,0),FALSE)</f>
        <v>#N/A</v>
      </c>
      <c r="AX84" s="27" t="e">
        <f t="shared" si="17"/>
        <v>#N/A</v>
      </c>
      <c r="AY84" s="14"/>
      <c r="AZ84" s="14" t="s">
        <v>1901</v>
      </c>
      <c r="BA84" s="27" t="e">
        <f>VLOOKUP(AZ84,Datos!$K$6:$P$10,MATCH('ENUMERACION CASAS RURALES'!$C84,Datos!$K$6:$P$6,0),FALSE)</f>
        <v>#N/A</v>
      </c>
      <c r="BB84" s="27" t="e">
        <f t="shared" si="18"/>
        <v>#N/A</v>
      </c>
      <c r="BC84" s="14"/>
      <c r="BD84" s="14" t="s">
        <v>1901</v>
      </c>
      <c r="BE84" s="27" t="e">
        <f>VLOOKUP(BD84,Datos!$K$6:$P$10,MATCH('ENUMERACION CASAS RURALES'!$C84,Datos!$K$6:$P$6,0),FALSE)</f>
        <v>#N/A</v>
      </c>
      <c r="BF84" s="27" t="e">
        <f t="shared" si="19"/>
        <v>#N/A</v>
      </c>
      <c r="BG84" s="14"/>
      <c r="BH84" s="14" t="s">
        <v>1901</v>
      </c>
      <c r="BI84" s="27" t="e">
        <f>VLOOKUP(BH84,Datos!$K$6:$P$10,MATCH('ENUMERACION CASAS RURALES'!$C84,Datos!$K$6:$P$6,0),FALSE)</f>
        <v>#N/A</v>
      </c>
      <c r="BJ84" s="27" t="e">
        <f t="shared" si="20"/>
        <v>#N/A</v>
      </c>
      <c r="BK84" s="14"/>
      <c r="BL84" s="14" t="s">
        <v>1901</v>
      </c>
      <c r="BM84" s="27" t="e">
        <f>VLOOKUP(BL84,Datos!$K$6:$P$10,MATCH('ENUMERACION CASAS RURALES'!$C84,Datos!$K$6:$P$6,0),FALSE)</f>
        <v>#N/A</v>
      </c>
      <c r="BN84" s="27" t="e">
        <f t="shared" si="21"/>
        <v>#N/A</v>
      </c>
      <c r="BO84" s="14"/>
      <c r="BP84" s="14" t="s">
        <v>1901</v>
      </c>
      <c r="BQ84" s="27" t="e">
        <f>VLOOKUP(BP84,Datos!$K$6:$P$10,MATCH('ENUMERACION CASAS RURALES'!$C84,Datos!$K$6:$P$6,0),FALSE)</f>
        <v>#N/A</v>
      </c>
      <c r="BR84" s="27" t="e">
        <f t="shared" si="22"/>
        <v>#N/A</v>
      </c>
      <c r="BS84" s="14"/>
      <c r="BT84" s="14" t="s">
        <v>1901</v>
      </c>
      <c r="BU84" s="27" t="e">
        <f>VLOOKUP(BT84,Datos!$K$6:$P$10,MATCH('ENUMERACION CASAS RURALES'!$C84,Datos!$K$6:$P$6,0),FALSE)</f>
        <v>#N/A</v>
      </c>
      <c r="BV84" s="27" t="e">
        <f t="shared" si="23"/>
        <v>#N/A</v>
      </c>
      <c r="BW84" s="14"/>
      <c r="BX84" s="14" t="s">
        <v>1901</v>
      </c>
      <c r="BY84" s="27" t="e">
        <f>VLOOKUP(BX84,Datos!$K$6:$P$10,MATCH('ENUMERACION CASAS RURALES'!$C84,Datos!$K$6:$P$6,0),FALSE)</f>
        <v>#N/A</v>
      </c>
      <c r="BZ84" s="27" t="e">
        <f t="shared" si="24"/>
        <v>#N/A</v>
      </c>
      <c r="CA84" s="14"/>
      <c r="CB84" s="46">
        <f t="shared" si="25"/>
        <v>0</v>
      </c>
      <c r="CC84" s="32">
        <v>0</v>
      </c>
      <c r="CD84" s="27" t="e">
        <f>IF(((VLOOKUP($CD$19,Datos!$K$6:$P$9,MATCH('ENUMERACION CASAS RURALES'!$C84,Datos!$K$6:$P$6,0),FALSE))*CB84)&lt;10,10,((VLOOKUP($CD$19,Datos!$K$6:$P$9,MATCH('ENUMERACION CASAS RURALES'!$C84,Datos!$K$6:$P$6,0),FALSE))*CB84))</f>
        <v>#N/A</v>
      </c>
      <c r="CE84" s="27" t="str">
        <f t="shared" si="26"/>
        <v/>
      </c>
      <c r="CF84" s="26" t="e">
        <f t="shared" si="27"/>
        <v>#N/A</v>
      </c>
      <c r="CG84" s="49">
        <f t="shared" si="28"/>
        <v>0</v>
      </c>
      <c r="CH84" s="50"/>
      <c r="CI84" s="46">
        <f t="shared" si="29"/>
        <v>0</v>
      </c>
      <c r="CJ84" s="43" t="s">
        <v>1904</v>
      </c>
      <c r="CK84" s="44" t="str">
        <f t="shared" si="30"/>
        <v/>
      </c>
      <c r="CL84" s="43" t="s">
        <v>1904</v>
      </c>
      <c r="CM84" s="44" t="str">
        <f t="shared" si="31"/>
        <v/>
      </c>
      <c r="CN84" s="43" t="s">
        <v>1904</v>
      </c>
      <c r="CO84" s="44" t="str">
        <f t="shared" si="32"/>
        <v/>
      </c>
      <c r="CP84" s="43" t="s">
        <v>1904</v>
      </c>
      <c r="CQ84" s="44" t="str">
        <f t="shared" si="33"/>
        <v/>
      </c>
      <c r="CR84" s="43" t="s">
        <v>1904</v>
      </c>
      <c r="CS84" s="40" t="str">
        <f t="shared" si="34"/>
        <v>Rellene todos los datos</v>
      </c>
      <c r="CT84" s="40"/>
      <c r="CU84" s="6" t="str">
        <f t="shared" ref="CU84:CU100" si="38">IF(AND(OR(B84&lt;&gt;"Seleccione Tipo",C84&lt;&gt;"Seleccione Categoría"),CS84="Seleccione Categoría"),"Es obligatorio para su clasificación rellenar TIPO y CATEGORÍA de apartamento","")</f>
        <v/>
      </c>
    </row>
    <row r="85" spans="1:99" ht="30.75" thickBot="1" x14ac:dyDescent="0.3">
      <c r="A85" s="13"/>
      <c r="B85" s="13" t="s">
        <v>1901</v>
      </c>
      <c r="C85" s="15" t="s">
        <v>1120</v>
      </c>
      <c r="D85" s="9" t="s">
        <v>1118</v>
      </c>
      <c r="E85" s="10" t="str">
        <f t="shared" si="37"/>
        <v>XX</v>
      </c>
      <c r="F85" s="13"/>
      <c r="G85" s="22" t="s">
        <v>1119</v>
      </c>
      <c r="H85" s="24">
        <f>IFERROR(VLOOKUP('ENUMERACION CASAS RURALES'!G85,Datos!$A$1:$B$47,2,FALSE),"")</f>
        <v>0</v>
      </c>
      <c r="I85" s="22"/>
      <c r="J85" s="25" t="str">
        <f>IFERROR(VLOOKUP('ENUMERACION CASAS RURALES'!I85,Datos!$D$2:$F$1070,3,FALSE),"")</f>
        <v/>
      </c>
      <c r="K85" s="13"/>
      <c r="L85" s="14"/>
      <c r="M85" s="14"/>
      <c r="N85" s="14"/>
      <c r="O85" s="14"/>
      <c r="P85" s="26" t="str">
        <f t="shared" ref="P85:P100" si="39">IF(OR(O85="",O85=0),"-",IF(O85&gt;=$AK85,"Cumple",""))</f>
        <v>-</v>
      </c>
      <c r="Q85" s="14"/>
      <c r="R85" s="26" t="str">
        <f t="shared" ref="R85:R100" si="40">IF(OR(Q85="",Q85=0),"-",IF(Q85&gt;=$AK85,"Cumple",""))</f>
        <v>-</v>
      </c>
      <c r="S85" s="14"/>
      <c r="T85" s="26" t="str">
        <f t="shared" ref="T85:T100" si="41">IF(OR(S85="",S85=0),"-",IF(S85&gt;=$AK85,"Cumple",""))</f>
        <v>-</v>
      </c>
      <c r="U85" s="14"/>
      <c r="V85" s="26" t="str">
        <f t="shared" ref="V85:V100" si="42">IF(OR(U85="",U85=0),"-",IF(U85&gt;=$AK85,"Cumple",""))</f>
        <v>-</v>
      </c>
      <c r="W85" s="14"/>
      <c r="X85" s="26" t="str">
        <f t="shared" ref="X85:X100" si="43">IF(OR(W85="",W85=0),"-",IF(W85&gt;=$AK85,"Cumple",""))</f>
        <v>-</v>
      </c>
      <c r="Y85" s="14"/>
      <c r="Z85" s="26" t="str">
        <f t="shared" ref="Z85:Z100" si="44">IF(OR(Y85="",Y85=0),"-",IF(Y85&gt;=$AK85,"Cumple",""))</f>
        <v>-</v>
      </c>
      <c r="AA85" s="14"/>
      <c r="AB85" s="26" t="str">
        <f t="shared" ref="AB85:AB100" si="45">IF(OR(AA85="",AA85=0),"-",IF(AA85&gt;=$AK85,"Cumple",""))</f>
        <v>-</v>
      </c>
      <c r="AC85" s="14"/>
      <c r="AD85" s="26" t="str">
        <f t="shared" ref="AD85:AD100" si="46">IF(OR(AC85="",AC85=0),"-",IF(AC85&gt;=$AK85,"Cumple",""))</f>
        <v>-</v>
      </c>
      <c r="AE85" s="14"/>
      <c r="AF85" s="26" t="str">
        <f t="shared" ref="AF85:AF100" si="47">IF(OR(AE85="",AE85=0),"-",IF(AE85&gt;=$AK85,"Cumple",""))</f>
        <v>-</v>
      </c>
      <c r="AG85" s="14"/>
      <c r="AH85" s="26" t="str">
        <f t="shared" ref="AH85:AH100" si="48">IF(OR(AG85="",AG85=0),"-",IF(AG85&gt;=$AK85,"Cumple",""))</f>
        <v>-</v>
      </c>
      <c r="AI85" s="46">
        <f t="shared" ref="AI85:AI100" si="49">COUNTIF(O85:AH85,"Cumple")</f>
        <v>0</v>
      </c>
      <c r="AJ85" s="27" t="e">
        <f>VLOOKUP($AJ$18,Datos!$K$6:$P$12,MATCH('ENUMERACION CASAS RURALES'!C85,Datos!$K$6:$P$6,0),FALSE)</f>
        <v>#N/A</v>
      </c>
      <c r="AK85" s="27" t="e">
        <f>VLOOKUP($AK$18,Datos!$K$6:$P$12,MATCH('ENUMERACION CASAS RURALES'!C85,Datos!$K$6:$P$6,0),FALSE)</f>
        <v>#N/A</v>
      </c>
      <c r="AL85" s="26" t="e">
        <f t="shared" ref="AL85:AL100" si="50">IF(OR(AI85=1,AI85=""),AJ85,MIN(SUM(COUNTIF(AN85:BX85,"INDIVIDUAL"),(COUNTIF(AN85:BX85,"DOBLE"))*2,COUNTIF(AN85:BX85,"TRIPLE")*3),AI85*AJ85))</f>
        <v>#N/A</v>
      </c>
      <c r="AM85" s="27">
        <f t="shared" ref="AM85:AM100" si="51">SUM(COUNTIF(AN85:BX85,"INDIVIDUAL"),(COUNTIF(AN85:BX85,"DOBLE"))*2,COUNTIF(AN85:BX85,"TRIPLE")*3)</f>
        <v>0</v>
      </c>
      <c r="AN85" s="14" t="s">
        <v>1901</v>
      </c>
      <c r="AO85" s="27" t="e">
        <f>VLOOKUP(AN85,Datos!$K$6:$P$10,MATCH('ENUMERACION CASAS RURALES'!$C85,Datos!$K$6:$P$6,0),FALSE)</f>
        <v>#N/A</v>
      </c>
      <c r="AP85" s="27" t="e">
        <f t="shared" ref="AP85:AP100" si="52">IF(AQ85&gt;=AO85,"Cumple","No cumple")</f>
        <v>#N/A</v>
      </c>
      <c r="AQ85" s="14"/>
      <c r="AR85" s="14" t="s">
        <v>1901</v>
      </c>
      <c r="AS85" s="27" t="e">
        <f>VLOOKUP(AR85,Datos!$K$6:$P$10,MATCH('ENUMERACION CASAS RURALES'!$C85,Datos!$K$6:$P$6,0),FALSE)</f>
        <v>#N/A</v>
      </c>
      <c r="AT85" s="27" t="e">
        <f t="shared" ref="AT85:AT100" si="53">IF(AU85&gt;=AS85,"Cumple","No cumple")</f>
        <v>#N/A</v>
      </c>
      <c r="AU85" s="14"/>
      <c r="AV85" s="14" t="s">
        <v>1901</v>
      </c>
      <c r="AW85" s="27" t="e">
        <f>VLOOKUP(AV85,Datos!$K$6:$P$10,MATCH('ENUMERACION CASAS RURALES'!$C85,Datos!$K$6:$P$6,0),FALSE)</f>
        <v>#N/A</v>
      </c>
      <c r="AX85" s="27" t="e">
        <f t="shared" ref="AX85:AX100" si="54">IF(AY85&gt;=AW85,"Cumple","No cumple")</f>
        <v>#N/A</v>
      </c>
      <c r="AY85" s="14"/>
      <c r="AZ85" s="14" t="s">
        <v>1901</v>
      </c>
      <c r="BA85" s="27" t="e">
        <f>VLOOKUP(AZ85,Datos!$K$6:$P$10,MATCH('ENUMERACION CASAS RURALES'!$C85,Datos!$K$6:$P$6,0),FALSE)</f>
        <v>#N/A</v>
      </c>
      <c r="BB85" s="27" t="e">
        <f t="shared" ref="BB85:BB100" si="55">IF(BC85&gt;=BA85,"Cumple","No cumple")</f>
        <v>#N/A</v>
      </c>
      <c r="BC85" s="14"/>
      <c r="BD85" s="14" t="s">
        <v>1901</v>
      </c>
      <c r="BE85" s="27" t="e">
        <f>VLOOKUP(BD85,Datos!$K$6:$P$10,MATCH('ENUMERACION CASAS RURALES'!$C85,Datos!$K$6:$P$6,0),FALSE)</f>
        <v>#N/A</v>
      </c>
      <c r="BF85" s="27" t="e">
        <f t="shared" ref="BF85:BF100" si="56">IF(BG85&gt;=BE85,"Cumple","No cumple")</f>
        <v>#N/A</v>
      </c>
      <c r="BG85" s="14"/>
      <c r="BH85" s="14" t="s">
        <v>1901</v>
      </c>
      <c r="BI85" s="27" t="e">
        <f>VLOOKUP(BH85,Datos!$K$6:$P$10,MATCH('ENUMERACION CASAS RURALES'!$C85,Datos!$K$6:$P$6,0),FALSE)</f>
        <v>#N/A</v>
      </c>
      <c r="BJ85" s="27" t="e">
        <f t="shared" ref="BJ85:BJ100" si="57">IF(BK85&gt;=BI85,"Cumple","No cumple")</f>
        <v>#N/A</v>
      </c>
      <c r="BK85" s="14"/>
      <c r="BL85" s="14" t="s">
        <v>1901</v>
      </c>
      <c r="BM85" s="27" t="e">
        <f>VLOOKUP(BL85,Datos!$K$6:$P$10,MATCH('ENUMERACION CASAS RURALES'!$C85,Datos!$K$6:$P$6,0),FALSE)</f>
        <v>#N/A</v>
      </c>
      <c r="BN85" s="27" t="e">
        <f t="shared" ref="BN85:BN100" si="58">IF(BO85&gt;=BM85,"Cumple","No cumple")</f>
        <v>#N/A</v>
      </c>
      <c r="BO85" s="14"/>
      <c r="BP85" s="14" t="s">
        <v>1901</v>
      </c>
      <c r="BQ85" s="27" t="e">
        <f>VLOOKUP(BP85,Datos!$K$6:$P$10,MATCH('ENUMERACION CASAS RURALES'!$C85,Datos!$K$6:$P$6,0),FALSE)</f>
        <v>#N/A</v>
      </c>
      <c r="BR85" s="27" t="e">
        <f t="shared" ref="BR85:BR100" si="59">IF(BS85&gt;=BQ85,"Cumple","No cumple")</f>
        <v>#N/A</v>
      </c>
      <c r="BS85" s="14"/>
      <c r="BT85" s="14" t="s">
        <v>1901</v>
      </c>
      <c r="BU85" s="27" t="e">
        <f>VLOOKUP(BT85,Datos!$K$6:$P$10,MATCH('ENUMERACION CASAS RURALES'!$C85,Datos!$K$6:$P$6,0),FALSE)</f>
        <v>#N/A</v>
      </c>
      <c r="BV85" s="27" t="e">
        <f t="shared" ref="BV85:BV100" si="60">IF(BW85&gt;=BU85,"Cumple","No cumple")</f>
        <v>#N/A</v>
      </c>
      <c r="BW85" s="14"/>
      <c r="BX85" s="14" t="s">
        <v>1901</v>
      </c>
      <c r="BY85" s="27" t="e">
        <f>VLOOKUP(BX85,Datos!$K$6:$P$10,MATCH('ENUMERACION CASAS RURALES'!$C85,Datos!$K$6:$P$6,0),FALSE)</f>
        <v>#N/A</v>
      </c>
      <c r="BZ85" s="27" t="e">
        <f t="shared" ref="BZ85:BZ100" si="61">IF(CA85&gt;=BY85,"Cumple","No cumple")</f>
        <v>#N/A</v>
      </c>
      <c r="CA85" s="14"/>
      <c r="CB85" s="46">
        <f t="shared" ref="CB85:CB100" si="62">IFERROR(IF(OR(AI85=1,AI85=""),MIN(AM85,AJ85),AL85),0)</f>
        <v>0</v>
      </c>
      <c r="CC85" s="32">
        <v>0</v>
      </c>
      <c r="CD85" s="27" t="e">
        <f>IF(((VLOOKUP($CD$19,Datos!$K$6:$P$9,MATCH('ENUMERACION CASAS RURALES'!$C85,Datos!$K$6:$P$6,0),FALSE))*CB85)&lt;10,10,((VLOOKUP($CD$19,Datos!$K$6:$P$9,MATCH('ENUMERACION CASAS RURALES'!$C85,Datos!$K$6:$P$6,0),FALSE))*CB85))</f>
        <v>#N/A</v>
      </c>
      <c r="CE85" s="27" t="str">
        <f t="shared" ref="CE85:CE100" si="63">IF($B85="Seleccione tipo","",IF(CC85&lt;CD85,"No cumple",""))</f>
        <v/>
      </c>
      <c r="CF85" s="26" t="e">
        <f t="shared" ref="CF85:CF100" si="64">IF(CB85&lt;=(AI85*AJ85),MIN(CB85/2,(AI85*AJ85)-CB85),0)</f>
        <v>#N/A</v>
      </c>
      <c r="CG85" s="49">
        <f t="shared" ref="CG85:CG100" si="65">IFERROR(ROUNDDOWN(CF85,0),0)</f>
        <v>0</v>
      </c>
      <c r="CH85" s="50"/>
      <c r="CI85" s="46">
        <f t="shared" ref="CI85:CI100" si="66">CH85+CB85</f>
        <v>0</v>
      </c>
      <c r="CJ85" s="43" t="s">
        <v>1904</v>
      </c>
      <c r="CK85" s="44" t="str">
        <f t="shared" ref="CK85:CK100" si="67">IF(AND(CJ85="NO",OR(C85="4 ESTRELLAS",C85="5 ESTRELLAS")),"No cumple","")</f>
        <v/>
      </c>
      <c r="CL85" s="43" t="s">
        <v>1904</v>
      </c>
      <c r="CM85" s="44" t="str">
        <f t="shared" ref="CM85:CM100" si="68">IF(AND(CL85="NO",OR(C85="4 ESTRELLAS",C85="5 ESTRELLAS")),"No cumple","")</f>
        <v/>
      </c>
      <c r="CN85" s="43" t="s">
        <v>1904</v>
      </c>
      <c r="CO85" s="44" t="str">
        <f t="shared" ref="CO85:CO100" si="69">IF(AND(CN85="NO",OR(C85="2 ESTRELLAS",C85="3 ESTRELLAS",C85="4 ESTRELLAS",C85="5 ESTRELLAS")),"No cumple","")</f>
        <v/>
      </c>
      <c r="CP85" s="43" t="s">
        <v>1904</v>
      </c>
      <c r="CQ85" s="44" t="str">
        <f t="shared" ref="CQ85:CQ100" si="70">IF(AND(CP85="NO",$C85="5 ESTRELLAS"),"No cumple","")</f>
        <v/>
      </c>
      <c r="CR85" s="43" t="s">
        <v>1904</v>
      </c>
      <c r="CS85" s="40" t="str">
        <f t="shared" ref="CS85:CS100" si="71">IF(COUNTIF(N85:CR85,"No cumple")&gt;0,"NO CLASIFICABLE",IF(COUNTIF(CJ85:CR85,"Seleccionar")&gt;0,"Rellene todos los datos",C85))</f>
        <v>Rellene todos los datos</v>
      </c>
      <c r="CT85" s="40"/>
      <c r="CU85" s="6" t="str">
        <f t="shared" si="38"/>
        <v/>
      </c>
    </row>
    <row r="86" spans="1:99" ht="30.75" thickBot="1" x14ac:dyDescent="0.3">
      <c r="A86" s="13"/>
      <c r="B86" s="13" t="s">
        <v>1901</v>
      </c>
      <c r="C86" s="15" t="s">
        <v>1120</v>
      </c>
      <c r="D86" s="9" t="s">
        <v>1118</v>
      </c>
      <c r="E86" s="10" t="str">
        <f t="shared" si="37"/>
        <v>XX</v>
      </c>
      <c r="F86" s="13"/>
      <c r="G86" s="22" t="s">
        <v>1119</v>
      </c>
      <c r="H86" s="24">
        <f>IFERROR(VLOOKUP('ENUMERACION CASAS RURALES'!G86,Datos!$A$1:$B$47,2,FALSE),"")</f>
        <v>0</v>
      </c>
      <c r="I86" s="22"/>
      <c r="J86" s="25" t="str">
        <f>IFERROR(VLOOKUP('ENUMERACION CASAS RURALES'!I86,Datos!$D$2:$F$1070,3,FALSE),"")</f>
        <v/>
      </c>
      <c r="K86" s="13"/>
      <c r="L86" s="14"/>
      <c r="M86" s="14"/>
      <c r="N86" s="14"/>
      <c r="O86" s="14"/>
      <c r="P86" s="26" t="str">
        <f t="shared" si="39"/>
        <v>-</v>
      </c>
      <c r="Q86" s="14"/>
      <c r="R86" s="26" t="str">
        <f t="shared" si="40"/>
        <v>-</v>
      </c>
      <c r="S86" s="14"/>
      <c r="T86" s="26" t="str">
        <f t="shared" si="41"/>
        <v>-</v>
      </c>
      <c r="U86" s="14"/>
      <c r="V86" s="26" t="str">
        <f t="shared" si="42"/>
        <v>-</v>
      </c>
      <c r="W86" s="14"/>
      <c r="X86" s="26" t="str">
        <f t="shared" si="43"/>
        <v>-</v>
      </c>
      <c r="Y86" s="14"/>
      <c r="Z86" s="26" t="str">
        <f t="shared" si="44"/>
        <v>-</v>
      </c>
      <c r="AA86" s="14"/>
      <c r="AB86" s="26" t="str">
        <f t="shared" si="45"/>
        <v>-</v>
      </c>
      <c r="AC86" s="14"/>
      <c r="AD86" s="26" t="str">
        <f t="shared" si="46"/>
        <v>-</v>
      </c>
      <c r="AE86" s="14"/>
      <c r="AF86" s="26" t="str">
        <f t="shared" si="47"/>
        <v>-</v>
      </c>
      <c r="AG86" s="14"/>
      <c r="AH86" s="26" t="str">
        <f t="shared" si="48"/>
        <v>-</v>
      </c>
      <c r="AI86" s="46">
        <f t="shared" si="49"/>
        <v>0</v>
      </c>
      <c r="AJ86" s="27" t="e">
        <f>VLOOKUP($AJ$18,Datos!$K$6:$P$12,MATCH('ENUMERACION CASAS RURALES'!C86,Datos!$K$6:$P$6,0),FALSE)</f>
        <v>#N/A</v>
      </c>
      <c r="AK86" s="27" t="e">
        <f>VLOOKUP($AK$18,Datos!$K$6:$P$12,MATCH('ENUMERACION CASAS RURALES'!C86,Datos!$K$6:$P$6,0),FALSE)</f>
        <v>#N/A</v>
      </c>
      <c r="AL86" s="26" t="e">
        <f t="shared" si="50"/>
        <v>#N/A</v>
      </c>
      <c r="AM86" s="27">
        <f t="shared" si="51"/>
        <v>0</v>
      </c>
      <c r="AN86" s="14" t="s">
        <v>1901</v>
      </c>
      <c r="AO86" s="27" t="e">
        <f>VLOOKUP(AN86,Datos!$K$6:$P$10,MATCH('ENUMERACION CASAS RURALES'!$C86,Datos!$K$6:$P$6,0),FALSE)</f>
        <v>#N/A</v>
      </c>
      <c r="AP86" s="27" t="e">
        <f t="shared" si="52"/>
        <v>#N/A</v>
      </c>
      <c r="AQ86" s="14"/>
      <c r="AR86" s="14" t="s">
        <v>1901</v>
      </c>
      <c r="AS86" s="27" t="e">
        <f>VLOOKUP(AR86,Datos!$K$6:$P$10,MATCH('ENUMERACION CASAS RURALES'!$C86,Datos!$K$6:$P$6,0),FALSE)</f>
        <v>#N/A</v>
      </c>
      <c r="AT86" s="27" t="e">
        <f t="shared" si="53"/>
        <v>#N/A</v>
      </c>
      <c r="AU86" s="14"/>
      <c r="AV86" s="14" t="s">
        <v>1901</v>
      </c>
      <c r="AW86" s="27" t="e">
        <f>VLOOKUP(AV86,Datos!$K$6:$P$10,MATCH('ENUMERACION CASAS RURALES'!$C86,Datos!$K$6:$P$6,0),FALSE)</f>
        <v>#N/A</v>
      </c>
      <c r="AX86" s="27" t="e">
        <f t="shared" si="54"/>
        <v>#N/A</v>
      </c>
      <c r="AY86" s="14"/>
      <c r="AZ86" s="14" t="s">
        <v>1901</v>
      </c>
      <c r="BA86" s="27" t="e">
        <f>VLOOKUP(AZ86,Datos!$K$6:$P$10,MATCH('ENUMERACION CASAS RURALES'!$C86,Datos!$K$6:$P$6,0),FALSE)</f>
        <v>#N/A</v>
      </c>
      <c r="BB86" s="27" t="e">
        <f t="shared" si="55"/>
        <v>#N/A</v>
      </c>
      <c r="BC86" s="14"/>
      <c r="BD86" s="14" t="s">
        <v>1901</v>
      </c>
      <c r="BE86" s="27" t="e">
        <f>VLOOKUP(BD86,Datos!$K$6:$P$10,MATCH('ENUMERACION CASAS RURALES'!$C86,Datos!$K$6:$P$6,0),FALSE)</f>
        <v>#N/A</v>
      </c>
      <c r="BF86" s="27" t="e">
        <f t="shared" si="56"/>
        <v>#N/A</v>
      </c>
      <c r="BG86" s="14"/>
      <c r="BH86" s="14" t="s">
        <v>1901</v>
      </c>
      <c r="BI86" s="27" t="e">
        <f>VLOOKUP(BH86,Datos!$K$6:$P$10,MATCH('ENUMERACION CASAS RURALES'!$C86,Datos!$K$6:$P$6,0),FALSE)</f>
        <v>#N/A</v>
      </c>
      <c r="BJ86" s="27" t="e">
        <f t="shared" si="57"/>
        <v>#N/A</v>
      </c>
      <c r="BK86" s="14"/>
      <c r="BL86" s="14" t="s">
        <v>1901</v>
      </c>
      <c r="BM86" s="27" t="e">
        <f>VLOOKUP(BL86,Datos!$K$6:$P$10,MATCH('ENUMERACION CASAS RURALES'!$C86,Datos!$K$6:$P$6,0),FALSE)</f>
        <v>#N/A</v>
      </c>
      <c r="BN86" s="27" t="e">
        <f t="shared" si="58"/>
        <v>#N/A</v>
      </c>
      <c r="BO86" s="14"/>
      <c r="BP86" s="14" t="s">
        <v>1901</v>
      </c>
      <c r="BQ86" s="27" t="e">
        <f>VLOOKUP(BP86,Datos!$K$6:$P$10,MATCH('ENUMERACION CASAS RURALES'!$C86,Datos!$K$6:$P$6,0),FALSE)</f>
        <v>#N/A</v>
      </c>
      <c r="BR86" s="27" t="e">
        <f t="shared" si="59"/>
        <v>#N/A</v>
      </c>
      <c r="BS86" s="14"/>
      <c r="BT86" s="14" t="s">
        <v>1901</v>
      </c>
      <c r="BU86" s="27" t="e">
        <f>VLOOKUP(BT86,Datos!$K$6:$P$10,MATCH('ENUMERACION CASAS RURALES'!$C86,Datos!$K$6:$P$6,0),FALSE)</f>
        <v>#N/A</v>
      </c>
      <c r="BV86" s="27" t="e">
        <f t="shared" si="60"/>
        <v>#N/A</v>
      </c>
      <c r="BW86" s="14"/>
      <c r="BX86" s="14" t="s">
        <v>1901</v>
      </c>
      <c r="BY86" s="27" t="e">
        <f>VLOOKUP(BX86,Datos!$K$6:$P$10,MATCH('ENUMERACION CASAS RURALES'!$C86,Datos!$K$6:$P$6,0),FALSE)</f>
        <v>#N/A</v>
      </c>
      <c r="BZ86" s="27" t="e">
        <f t="shared" si="61"/>
        <v>#N/A</v>
      </c>
      <c r="CA86" s="14"/>
      <c r="CB86" s="46">
        <f t="shared" si="62"/>
        <v>0</v>
      </c>
      <c r="CC86" s="32">
        <v>0</v>
      </c>
      <c r="CD86" s="27" t="e">
        <f>IF(((VLOOKUP($CD$19,Datos!$K$6:$P$9,MATCH('ENUMERACION CASAS RURALES'!$C86,Datos!$K$6:$P$6,0),FALSE))*CB86)&lt;10,10,((VLOOKUP($CD$19,Datos!$K$6:$P$9,MATCH('ENUMERACION CASAS RURALES'!$C86,Datos!$K$6:$P$6,0),FALSE))*CB86))</f>
        <v>#N/A</v>
      </c>
      <c r="CE86" s="27" t="str">
        <f t="shared" si="63"/>
        <v/>
      </c>
      <c r="CF86" s="26" t="e">
        <f t="shared" si="64"/>
        <v>#N/A</v>
      </c>
      <c r="CG86" s="49">
        <f t="shared" si="65"/>
        <v>0</v>
      </c>
      <c r="CH86" s="50"/>
      <c r="CI86" s="46">
        <f t="shared" si="66"/>
        <v>0</v>
      </c>
      <c r="CJ86" s="43" t="s">
        <v>1904</v>
      </c>
      <c r="CK86" s="44" t="str">
        <f t="shared" si="67"/>
        <v/>
      </c>
      <c r="CL86" s="43" t="s">
        <v>1904</v>
      </c>
      <c r="CM86" s="44" t="str">
        <f t="shared" si="68"/>
        <v/>
      </c>
      <c r="CN86" s="43" t="s">
        <v>1904</v>
      </c>
      <c r="CO86" s="44" t="str">
        <f t="shared" si="69"/>
        <v/>
      </c>
      <c r="CP86" s="43" t="s">
        <v>1904</v>
      </c>
      <c r="CQ86" s="44" t="str">
        <f t="shared" si="70"/>
        <v/>
      </c>
      <c r="CR86" s="43" t="s">
        <v>1904</v>
      </c>
      <c r="CS86" s="40" t="str">
        <f t="shared" si="71"/>
        <v>Rellene todos los datos</v>
      </c>
      <c r="CT86" s="40"/>
      <c r="CU86" s="6" t="str">
        <f t="shared" si="38"/>
        <v/>
      </c>
    </row>
    <row r="87" spans="1:99" ht="30.75" thickBot="1" x14ac:dyDescent="0.3">
      <c r="A87" s="13"/>
      <c r="B87" s="13" t="s">
        <v>1901</v>
      </c>
      <c r="C87" s="15" t="s">
        <v>1120</v>
      </c>
      <c r="D87" s="9" t="s">
        <v>1118</v>
      </c>
      <c r="E87" s="10" t="str">
        <f t="shared" si="37"/>
        <v>XX</v>
      </c>
      <c r="F87" s="13"/>
      <c r="G87" s="22" t="s">
        <v>1119</v>
      </c>
      <c r="H87" s="24">
        <f>IFERROR(VLOOKUP('ENUMERACION CASAS RURALES'!G87,Datos!$A$1:$B$47,2,FALSE),"")</f>
        <v>0</v>
      </c>
      <c r="I87" s="22"/>
      <c r="J87" s="25" t="str">
        <f>IFERROR(VLOOKUP('ENUMERACION CASAS RURALES'!I87,Datos!$D$2:$F$1070,3,FALSE),"")</f>
        <v/>
      </c>
      <c r="K87" s="13"/>
      <c r="L87" s="14"/>
      <c r="M87" s="14"/>
      <c r="N87" s="14"/>
      <c r="O87" s="14"/>
      <c r="P87" s="26" t="str">
        <f t="shared" si="39"/>
        <v>-</v>
      </c>
      <c r="Q87" s="14"/>
      <c r="R87" s="26" t="str">
        <f t="shared" si="40"/>
        <v>-</v>
      </c>
      <c r="S87" s="14"/>
      <c r="T87" s="26" t="str">
        <f t="shared" si="41"/>
        <v>-</v>
      </c>
      <c r="U87" s="14"/>
      <c r="V87" s="26" t="str">
        <f t="shared" si="42"/>
        <v>-</v>
      </c>
      <c r="W87" s="14"/>
      <c r="X87" s="26" t="str">
        <f t="shared" si="43"/>
        <v>-</v>
      </c>
      <c r="Y87" s="14"/>
      <c r="Z87" s="26" t="str">
        <f t="shared" si="44"/>
        <v>-</v>
      </c>
      <c r="AA87" s="14"/>
      <c r="AB87" s="26" t="str">
        <f t="shared" si="45"/>
        <v>-</v>
      </c>
      <c r="AC87" s="14"/>
      <c r="AD87" s="26" t="str">
        <f t="shared" si="46"/>
        <v>-</v>
      </c>
      <c r="AE87" s="14"/>
      <c r="AF87" s="26" t="str">
        <f t="shared" si="47"/>
        <v>-</v>
      </c>
      <c r="AG87" s="14"/>
      <c r="AH87" s="26" t="str">
        <f t="shared" si="48"/>
        <v>-</v>
      </c>
      <c r="AI87" s="46">
        <f t="shared" si="49"/>
        <v>0</v>
      </c>
      <c r="AJ87" s="27" t="e">
        <f>VLOOKUP($AJ$18,Datos!$K$6:$P$12,MATCH('ENUMERACION CASAS RURALES'!C87,Datos!$K$6:$P$6,0),FALSE)</f>
        <v>#N/A</v>
      </c>
      <c r="AK87" s="27" t="e">
        <f>VLOOKUP($AK$18,Datos!$K$6:$P$12,MATCH('ENUMERACION CASAS RURALES'!C87,Datos!$K$6:$P$6,0),FALSE)</f>
        <v>#N/A</v>
      </c>
      <c r="AL87" s="26" t="e">
        <f t="shared" si="50"/>
        <v>#N/A</v>
      </c>
      <c r="AM87" s="27">
        <f t="shared" si="51"/>
        <v>0</v>
      </c>
      <c r="AN87" s="14" t="s">
        <v>1901</v>
      </c>
      <c r="AO87" s="27" t="e">
        <f>VLOOKUP(AN87,Datos!$K$6:$P$10,MATCH('ENUMERACION CASAS RURALES'!$C87,Datos!$K$6:$P$6,0),FALSE)</f>
        <v>#N/A</v>
      </c>
      <c r="AP87" s="27" t="e">
        <f t="shared" si="52"/>
        <v>#N/A</v>
      </c>
      <c r="AQ87" s="14"/>
      <c r="AR87" s="14" t="s">
        <v>1901</v>
      </c>
      <c r="AS87" s="27" t="e">
        <f>VLOOKUP(AR87,Datos!$K$6:$P$10,MATCH('ENUMERACION CASAS RURALES'!$C87,Datos!$K$6:$P$6,0),FALSE)</f>
        <v>#N/A</v>
      </c>
      <c r="AT87" s="27" t="e">
        <f t="shared" si="53"/>
        <v>#N/A</v>
      </c>
      <c r="AU87" s="14"/>
      <c r="AV87" s="14" t="s">
        <v>1901</v>
      </c>
      <c r="AW87" s="27" t="e">
        <f>VLOOKUP(AV87,Datos!$K$6:$P$10,MATCH('ENUMERACION CASAS RURALES'!$C87,Datos!$K$6:$P$6,0),FALSE)</f>
        <v>#N/A</v>
      </c>
      <c r="AX87" s="27" t="e">
        <f t="shared" si="54"/>
        <v>#N/A</v>
      </c>
      <c r="AY87" s="14"/>
      <c r="AZ87" s="14" t="s">
        <v>1901</v>
      </c>
      <c r="BA87" s="27" t="e">
        <f>VLOOKUP(AZ87,Datos!$K$6:$P$10,MATCH('ENUMERACION CASAS RURALES'!$C87,Datos!$K$6:$P$6,0),FALSE)</f>
        <v>#N/A</v>
      </c>
      <c r="BB87" s="27" t="e">
        <f t="shared" si="55"/>
        <v>#N/A</v>
      </c>
      <c r="BC87" s="14"/>
      <c r="BD87" s="14" t="s">
        <v>1901</v>
      </c>
      <c r="BE87" s="27" t="e">
        <f>VLOOKUP(BD87,Datos!$K$6:$P$10,MATCH('ENUMERACION CASAS RURALES'!$C87,Datos!$K$6:$P$6,0),FALSE)</f>
        <v>#N/A</v>
      </c>
      <c r="BF87" s="27" t="e">
        <f t="shared" si="56"/>
        <v>#N/A</v>
      </c>
      <c r="BG87" s="14"/>
      <c r="BH87" s="14" t="s">
        <v>1901</v>
      </c>
      <c r="BI87" s="27" t="e">
        <f>VLOOKUP(BH87,Datos!$K$6:$P$10,MATCH('ENUMERACION CASAS RURALES'!$C87,Datos!$K$6:$P$6,0),FALSE)</f>
        <v>#N/A</v>
      </c>
      <c r="BJ87" s="27" t="e">
        <f t="shared" si="57"/>
        <v>#N/A</v>
      </c>
      <c r="BK87" s="14"/>
      <c r="BL87" s="14" t="s">
        <v>1901</v>
      </c>
      <c r="BM87" s="27" t="e">
        <f>VLOOKUP(BL87,Datos!$K$6:$P$10,MATCH('ENUMERACION CASAS RURALES'!$C87,Datos!$K$6:$P$6,0),FALSE)</f>
        <v>#N/A</v>
      </c>
      <c r="BN87" s="27" t="e">
        <f t="shared" si="58"/>
        <v>#N/A</v>
      </c>
      <c r="BO87" s="14"/>
      <c r="BP87" s="14" t="s">
        <v>1901</v>
      </c>
      <c r="BQ87" s="27" t="e">
        <f>VLOOKUP(BP87,Datos!$K$6:$P$10,MATCH('ENUMERACION CASAS RURALES'!$C87,Datos!$K$6:$P$6,0),FALSE)</f>
        <v>#N/A</v>
      </c>
      <c r="BR87" s="27" t="e">
        <f t="shared" si="59"/>
        <v>#N/A</v>
      </c>
      <c r="BS87" s="14"/>
      <c r="BT87" s="14" t="s">
        <v>1901</v>
      </c>
      <c r="BU87" s="27" t="e">
        <f>VLOOKUP(BT87,Datos!$K$6:$P$10,MATCH('ENUMERACION CASAS RURALES'!$C87,Datos!$K$6:$P$6,0),FALSE)</f>
        <v>#N/A</v>
      </c>
      <c r="BV87" s="27" t="e">
        <f t="shared" si="60"/>
        <v>#N/A</v>
      </c>
      <c r="BW87" s="14"/>
      <c r="BX87" s="14" t="s">
        <v>1901</v>
      </c>
      <c r="BY87" s="27" t="e">
        <f>VLOOKUP(BX87,Datos!$K$6:$P$10,MATCH('ENUMERACION CASAS RURALES'!$C87,Datos!$K$6:$P$6,0),FALSE)</f>
        <v>#N/A</v>
      </c>
      <c r="BZ87" s="27" t="e">
        <f t="shared" si="61"/>
        <v>#N/A</v>
      </c>
      <c r="CA87" s="14"/>
      <c r="CB87" s="46">
        <f t="shared" si="62"/>
        <v>0</v>
      </c>
      <c r="CC87" s="32">
        <v>0</v>
      </c>
      <c r="CD87" s="27" t="e">
        <f>IF(((VLOOKUP($CD$19,Datos!$K$6:$P$9,MATCH('ENUMERACION CASAS RURALES'!$C87,Datos!$K$6:$P$6,0),FALSE))*CB87)&lt;10,10,((VLOOKUP($CD$19,Datos!$K$6:$P$9,MATCH('ENUMERACION CASAS RURALES'!$C87,Datos!$K$6:$P$6,0),FALSE))*CB87))</f>
        <v>#N/A</v>
      </c>
      <c r="CE87" s="27" t="str">
        <f t="shared" si="63"/>
        <v/>
      </c>
      <c r="CF87" s="26" t="e">
        <f t="shared" si="64"/>
        <v>#N/A</v>
      </c>
      <c r="CG87" s="49">
        <f t="shared" si="65"/>
        <v>0</v>
      </c>
      <c r="CH87" s="50"/>
      <c r="CI87" s="46">
        <f t="shared" si="66"/>
        <v>0</v>
      </c>
      <c r="CJ87" s="43" t="s">
        <v>1904</v>
      </c>
      <c r="CK87" s="44" t="str">
        <f t="shared" si="67"/>
        <v/>
      </c>
      <c r="CL87" s="43" t="s">
        <v>1904</v>
      </c>
      <c r="CM87" s="44" t="str">
        <f t="shared" si="68"/>
        <v/>
      </c>
      <c r="CN87" s="43" t="s">
        <v>1904</v>
      </c>
      <c r="CO87" s="44" t="str">
        <f t="shared" si="69"/>
        <v/>
      </c>
      <c r="CP87" s="43" t="s">
        <v>1904</v>
      </c>
      <c r="CQ87" s="44" t="str">
        <f t="shared" si="70"/>
        <v/>
      </c>
      <c r="CR87" s="43" t="s">
        <v>1904</v>
      </c>
      <c r="CS87" s="40" t="str">
        <f t="shared" si="71"/>
        <v>Rellene todos los datos</v>
      </c>
      <c r="CT87" s="40"/>
      <c r="CU87" s="6" t="str">
        <f t="shared" si="38"/>
        <v/>
      </c>
    </row>
    <row r="88" spans="1:99" ht="30.75" thickBot="1" x14ac:dyDescent="0.3">
      <c r="A88" s="13"/>
      <c r="B88" s="13" t="s">
        <v>1901</v>
      </c>
      <c r="C88" s="15" t="s">
        <v>1120</v>
      </c>
      <c r="D88" s="9" t="s">
        <v>1118</v>
      </c>
      <c r="E88" s="10" t="str">
        <f t="shared" si="37"/>
        <v>XX</v>
      </c>
      <c r="F88" s="13"/>
      <c r="G88" s="22" t="s">
        <v>1119</v>
      </c>
      <c r="H88" s="24">
        <f>IFERROR(VLOOKUP('ENUMERACION CASAS RURALES'!G88,Datos!$A$1:$B$47,2,FALSE),"")</f>
        <v>0</v>
      </c>
      <c r="I88" s="22"/>
      <c r="J88" s="25" t="str">
        <f>IFERROR(VLOOKUP('ENUMERACION CASAS RURALES'!I88,Datos!$D$2:$F$1070,3,FALSE),"")</f>
        <v/>
      </c>
      <c r="K88" s="13"/>
      <c r="L88" s="14"/>
      <c r="M88" s="14"/>
      <c r="N88" s="14"/>
      <c r="O88" s="14"/>
      <c r="P88" s="26" t="str">
        <f t="shared" si="39"/>
        <v>-</v>
      </c>
      <c r="Q88" s="14"/>
      <c r="R88" s="26" t="str">
        <f t="shared" si="40"/>
        <v>-</v>
      </c>
      <c r="S88" s="14"/>
      <c r="T88" s="26" t="str">
        <f t="shared" si="41"/>
        <v>-</v>
      </c>
      <c r="U88" s="14"/>
      <c r="V88" s="26" t="str">
        <f t="shared" si="42"/>
        <v>-</v>
      </c>
      <c r="W88" s="14"/>
      <c r="X88" s="26" t="str">
        <f t="shared" si="43"/>
        <v>-</v>
      </c>
      <c r="Y88" s="14"/>
      <c r="Z88" s="26" t="str">
        <f t="shared" si="44"/>
        <v>-</v>
      </c>
      <c r="AA88" s="14"/>
      <c r="AB88" s="26" t="str">
        <f t="shared" si="45"/>
        <v>-</v>
      </c>
      <c r="AC88" s="14"/>
      <c r="AD88" s="26" t="str">
        <f t="shared" si="46"/>
        <v>-</v>
      </c>
      <c r="AE88" s="14"/>
      <c r="AF88" s="26" t="str">
        <f t="shared" si="47"/>
        <v>-</v>
      </c>
      <c r="AG88" s="14"/>
      <c r="AH88" s="26" t="str">
        <f t="shared" si="48"/>
        <v>-</v>
      </c>
      <c r="AI88" s="46">
        <f t="shared" si="49"/>
        <v>0</v>
      </c>
      <c r="AJ88" s="27" t="e">
        <f>VLOOKUP($AJ$18,Datos!$K$6:$P$12,MATCH('ENUMERACION CASAS RURALES'!C88,Datos!$K$6:$P$6,0),FALSE)</f>
        <v>#N/A</v>
      </c>
      <c r="AK88" s="27" t="e">
        <f>VLOOKUP($AK$18,Datos!$K$6:$P$12,MATCH('ENUMERACION CASAS RURALES'!C88,Datos!$K$6:$P$6,0),FALSE)</f>
        <v>#N/A</v>
      </c>
      <c r="AL88" s="26" t="e">
        <f t="shared" si="50"/>
        <v>#N/A</v>
      </c>
      <c r="AM88" s="27">
        <f t="shared" si="51"/>
        <v>0</v>
      </c>
      <c r="AN88" s="14" t="s">
        <v>1901</v>
      </c>
      <c r="AO88" s="27" t="e">
        <f>VLOOKUP(AN88,Datos!$K$6:$P$10,MATCH('ENUMERACION CASAS RURALES'!$C88,Datos!$K$6:$P$6,0),FALSE)</f>
        <v>#N/A</v>
      </c>
      <c r="AP88" s="27" t="e">
        <f t="shared" si="52"/>
        <v>#N/A</v>
      </c>
      <c r="AQ88" s="14"/>
      <c r="AR88" s="14" t="s">
        <v>1901</v>
      </c>
      <c r="AS88" s="27" t="e">
        <f>VLOOKUP(AR88,Datos!$K$6:$P$10,MATCH('ENUMERACION CASAS RURALES'!$C88,Datos!$K$6:$P$6,0),FALSE)</f>
        <v>#N/A</v>
      </c>
      <c r="AT88" s="27" t="e">
        <f t="shared" si="53"/>
        <v>#N/A</v>
      </c>
      <c r="AU88" s="14"/>
      <c r="AV88" s="14" t="s">
        <v>1901</v>
      </c>
      <c r="AW88" s="27" t="e">
        <f>VLOOKUP(AV88,Datos!$K$6:$P$10,MATCH('ENUMERACION CASAS RURALES'!$C88,Datos!$K$6:$P$6,0),FALSE)</f>
        <v>#N/A</v>
      </c>
      <c r="AX88" s="27" t="e">
        <f t="shared" si="54"/>
        <v>#N/A</v>
      </c>
      <c r="AY88" s="14"/>
      <c r="AZ88" s="14" t="s">
        <v>1901</v>
      </c>
      <c r="BA88" s="27" t="e">
        <f>VLOOKUP(AZ88,Datos!$K$6:$P$10,MATCH('ENUMERACION CASAS RURALES'!$C88,Datos!$K$6:$P$6,0),FALSE)</f>
        <v>#N/A</v>
      </c>
      <c r="BB88" s="27" t="e">
        <f t="shared" si="55"/>
        <v>#N/A</v>
      </c>
      <c r="BC88" s="14"/>
      <c r="BD88" s="14" t="s">
        <v>1901</v>
      </c>
      <c r="BE88" s="27" t="e">
        <f>VLOOKUP(BD88,Datos!$K$6:$P$10,MATCH('ENUMERACION CASAS RURALES'!$C88,Datos!$K$6:$P$6,0),FALSE)</f>
        <v>#N/A</v>
      </c>
      <c r="BF88" s="27" t="e">
        <f t="shared" si="56"/>
        <v>#N/A</v>
      </c>
      <c r="BG88" s="14"/>
      <c r="BH88" s="14" t="s">
        <v>1901</v>
      </c>
      <c r="BI88" s="27" t="e">
        <f>VLOOKUP(BH88,Datos!$K$6:$P$10,MATCH('ENUMERACION CASAS RURALES'!$C88,Datos!$K$6:$P$6,0),FALSE)</f>
        <v>#N/A</v>
      </c>
      <c r="BJ88" s="27" t="e">
        <f t="shared" si="57"/>
        <v>#N/A</v>
      </c>
      <c r="BK88" s="14"/>
      <c r="BL88" s="14" t="s">
        <v>1901</v>
      </c>
      <c r="BM88" s="27" t="e">
        <f>VLOOKUP(BL88,Datos!$K$6:$P$10,MATCH('ENUMERACION CASAS RURALES'!$C88,Datos!$K$6:$P$6,0),FALSE)</f>
        <v>#N/A</v>
      </c>
      <c r="BN88" s="27" t="e">
        <f t="shared" si="58"/>
        <v>#N/A</v>
      </c>
      <c r="BO88" s="14"/>
      <c r="BP88" s="14" t="s">
        <v>1901</v>
      </c>
      <c r="BQ88" s="27" t="e">
        <f>VLOOKUP(BP88,Datos!$K$6:$P$10,MATCH('ENUMERACION CASAS RURALES'!$C88,Datos!$K$6:$P$6,0),FALSE)</f>
        <v>#N/A</v>
      </c>
      <c r="BR88" s="27" t="e">
        <f t="shared" si="59"/>
        <v>#N/A</v>
      </c>
      <c r="BS88" s="14"/>
      <c r="BT88" s="14" t="s">
        <v>1901</v>
      </c>
      <c r="BU88" s="27" t="e">
        <f>VLOOKUP(BT88,Datos!$K$6:$P$10,MATCH('ENUMERACION CASAS RURALES'!$C88,Datos!$K$6:$P$6,0),FALSE)</f>
        <v>#N/A</v>
      </c>
      <c r="BV88" s="27" t="e">
        <f t="shared" si="60"/>
        <v>#N/A</v>
      </c>
      <c r="BW88" s="14"/>
      <c r="BX88" s="14" t="s">
        <v>1901</v>
      </c>
      <c r="BY88" s="27" t="e">
        <f>VLOOKUP(BX88,Datos!$K$6:$P$10,MATCH('ENUMERACION CASAS RURALES'!$C88,Datos!$K$6:$P$6,0),FALSE)</f>
        <v>#N/A</v>
      </c>
      <c r="BZ88" s="27" t="e">
        <f t="shared" si="61"/>
        <v>#N/A</v>
      </c>
      <c r="CA88" s="14"/>
      <c r="CB88" s="46">
        <f t="shared" si="62"/>
        <v>0</v>
      </c>
      <c r="CC88" s="32">
        <v>0</v>
      </c>
      <c r="CD88" s="27" t="e">
        <f>IF(((VLOOKUP($CD$19,Datos!$K$6:$P$9,MATCH('ENUMERACION CASAS RURALES'!$C88,Datos!$K$6:$P$6,0),FALSE))*CB88)&lt;10,10,((VLOOKUP($CD$19,Datos!$K$6:$P$9,MATCH('ENUMERACION CASAS RURALES'!$C88,Datos!$K$6:$P$6,0),FALSE))*CB88))</f>
        <v>#N/A</v>
      </c>
      <c r="CE88" s="27" t="str">
        <f t="shared" si="63"/>
        <v/>
      </c>
      <c r="CF88" s="26" t="e">
        <f t="shared" si="64"/>
        <v>#N/A</v>
      </c>
      <c r="CG88" s="49">
        <f t="shared" si="65"/>
        <v>0</v>
      </c>
      <c r="CH88" s="50"/>
      <c r="CI88" s="46">
        <f t="shared" si="66"/>
        <v>0</v>
      </c>
      <c r="CJ88" s="43" t="s">
        <v>1904</v>
      </c>
      <c r="CK88" s="44" t="str">
        <f t="shared" si="67"/>
        <v/>
      </c>
      <c r="CL88" s="43" t="s">
        <v>1904</v>
      </c>
      <c r="CM88" s="44" t="str">
        <f t="shared" si="68"/>
        <v/>
      </c>
      <c r="CN88" s="43" t="s">
        <v>1904</v>
      </c>
      <c r="CO88" s="44" t="str">
        <f t="shared" si="69"/>
        <v/>
      </c>
      <c r="CP88" s="43" t="s">
        <v>1904</v>
      </c>
      <c r="CQ88" s="44" t="str">
        <f t="shared" si="70"/>
        <v/>
      </c>
      <c r="CR88" s="43" t="s">
        <v>1904</v>
      </c>
      <c r="CS88" s="40" t="str">
        <f t="shared" si="71"/>
        <v>Rellene todos los datos</v>
      </c>
      <c r="CT88" s="40"/>
      <c r="CU88" s="6" t="str">
        <f t="shared" si="38"/>
        <v/>
      </c>
    </row>
    <row r="89" spans="1:99" ht="30.75" thickBot="1" x14ac:dyDescent="0.3">
      <c r="A89" s="13"/>
      <c r="B89" s="13" t="s">
        <v>1901</v>
      </c>
      <c r="C89" s="15" t="s">
        <v>1120</v>
      </c>
      <c r="D89" s="9" t="s">
        <v>1118</v>
      </c>
      <c r="E89" s="10" t="str">
        <f t="shared" si="37"/>
        <v>XX</v>
      </c>
      <c r="F89" s="13"/>
      <c r="G89" s="22" t="s">
        <v>1119</v>
      </c>
      <c r="H89" s="24">
        <f>IFERROR(VLOOKUP('ENUMERACION CASAS RURALES'!G89,Datos!$A$1:$B$47,2,FALSE),"")</f>
        <v>0</v>
      </c>
      <c r="I89" s="22"/>
      <c r="J89" s="25" t="str">
        <f>IFERROR(VLOOKUP('ENUMERACION CASAS RURALES'!I89,Datos!$D$2:$F$1070,3,FALSE),"")</f>
        <v/>
      </c>
      <c r="K89" s="13"/>
      <c r="L89" s="14"/>
      <c r="M89" s="14"/>
      <c r="N89" s="14"/>
      <c r="O89" s="14"/>
      <c r="P89" s="26" t="str">
        <f t="shared" si="39"/>
        <v>-</v>
      </c>
      <c r="Q89" s="14"/>
      <c r="R89" s="26" t="str">
        <f t="shared" si="40"/>
        <v>-</v>
      </c>
      <c r="S89" s="14"/>
      <c r="T89" s="26" t="str">
        <f t="shared" si="41"/>
        <v>-</v>
      </c>
      <c r="U89" s="14"/>
      <c r="V89" s="26" t="str">
        <f t="shared" si="42"/>
        <v>-</v>
      </c>
      <c r="W89" s="14"/>
      <c r="X89" s="26" t="str">
        <f t="shared" si="43"/>
        <v>-</v>
      </c>
      <c r="Y89" s="14"/>
      <c r="Z89" s="26" t="str">
        <f t="shared" si="44"/>
        <v>-</v>
      </c>
      <c r="AA89" s="14"/>
      <c r="AB89" s="26" t="str">
        <f t="shared" si="45"/>
        <v>-</v>
      </c>
      <c r="AC89" s="14"/>
      <c r="AD89" s="26" t="str">
        <f t="shared" si="46"/>
        <v>-</v>
      </c>
      <c r="AE89" s="14"/>
      <c r="AF89" s="26" t="str">
        <f t="shared" si="47"/>
        <v>-</v>
      </c>
      <c r="AG89" s="14"/>
      <c r="AH89" s="26" t="str">
        <f t="shared" si="48"/>
        <v>-</v>
      </c>
      <c r="AI89" s="46">
        <f t="shared" si="49"/>
        <v>0</v>
      </c>
      <c r="AJ89" s="27" t="e">
        <f>VLOOKUP($AJ$18,Datos!$K$6:$P$12,MATCH('ENUMERACION CASAS RURALES'!C89,Datos!$K$6:$P$6,0),FALSE)</f>
        <v>#N/A</v>
      </c>
      <c r="AK89" s="27" t="e">
        <f>VLOOKUP($AK$18,Datos!$K$6:$P$12,MATCH('ENUMERACION CASAS RURALES'!C89,Datos!$K$6:$P$6,0),FALSE)</f>
        <v>#N/A</v>
      </c>
      <c r="AL89" s="26" t="e">
        <f t="shared" si="50"/>
        <v>#N/A</v>
      </c>
      <c r="AM89" s="27">
        <f t="shared" si="51"/>
        <v>0</v>
      </c>
      <c r="AN89" s="14" t="s">
        <v>1901</v>
      </c>
      <c r="AO89" s="27" t="e">
        <f>VLOOKUP(AN89,Datos!$K$6:$P$10,MATCH('ENUMERACION CASAS RURALES'!$C89,Datos!$K$6:$P$6,0),FALSE)</f>
        <v>#N/A</v>
      </c>
      <c r="AP89" s="27" t="e">
        <f t="shared" si="52"/>
        <v>#N/A</v>
      </c>
      <c r="AQ89" s="14"/>
      <c r="AR89" s="14" t="s">
        <v>1901</v>
      </c>
      <c r="AS89" s="27" t="e">
        <f>VLOOKUP(AR89,Datos!$K$6:$P$10,MATCH('ENUMERACION CASAS RURALES'!$C89,Datos!$K$6:$P$6,0),FALSE)</f>
        <v>#N/A</v>
      </c>
      <c r="AT89" s="27" t="e">
        <f t="shared" si="53"/>
        <v>#N/A</v>
      </c>
      <c r="AU89" s="14"/>
      <c r="AV89" s="14" t="s">
        <v>1901</v>
      </c>
      <c r="AW89" s="27" t="e">
        <f>VLOOKUP(AV89,Datos!$K$6:$P$10,MATCH('ENUMERACION CASAS RURALES'!$C89,Datos!$K$6:$P$6,0),FALSE)</f>
        <v>#N/A</v>
      </c>
      <c r="AX89" s="27" t="e">
        <f t="shared" si="54"/>
        <v>#N/A</v>
      </c>
      <c r="AY89" s="14"/>
      <c r="AZ89" s="14" t="s">
        <v>1901</v>
      </c>
      <c r="BA89" s="27" t="e">
        <f>VLOOKUP(AZ89,Datos!$K$6:$P$10,MATCH('ENUMERACION CASAS RURALES'!$C89,Datos!$K$6:$P$6,0),FALSE)</f>
        <v>#N/A</v>
      </c>
      <c r="BB89" s="27" t="e">
        <f t="shared" si="55"/>
        <v>#N/A</v>
      </c>
      <c r="BC89" s="14"/>
      <c r="BD89" s="14" t="s">
        <v>1901</v>
      </c>
      <c r="BE89" s="27" t="e">
        <f>VLOOKUP(BD89,Datos!$K$6:$P$10,MATCH('ENUMERACION CASAS RURALES'!$C89,Datos!$K$6:$P$6,0),FALSE)</f>
        <v>#N/A</v>
      </c>
      <c r="BF89" s="27" t="e">
        <f t="shared" si="56"/>
        <v>#N/A</v>
      </c>
      <c r="BG89" s="14"/>
      <c r="BH89" s="14" t="s">
        <v>1901</v>
      </c>
      <c r="BI89" s="27" t="e">
        <f>VLOOKUP(BH89,Datos!$K$6:$P$10,MATCH('ENUMERACION CASAS RURALES'!$C89,Datos!$K$6:$P$6,0),FALSE)</f>
        <v>#N/A</v>
      </c>
      <c r="BJ89" s="27" t="e">
        <f t="shared" si="57"/>
        <v>#N/A</v>
      </c>
      <c r="BK89" s="14"/>
      <c r="BL89" s="14" t="s">
        <v>1901</v>
      </c>
      <c r="BM89" s="27" t="e">
        <f>VLOOKUP(BL89,Datos!$K$6:$P$10,MATCH('ENUMERACION CASAS RURALES'!$C89,Datos!$K$6:$P$6,0),FALSE)</f>
        <v>#N/A</v>
      </c>
      <c r="BN89" s="27" t="e">
        <f t="shared" si="58"/>
        <v>#N/A</v>
      </c>
      <c r="BO89" s="14"/>
      <c r="BP89" s="14" t="s">
        <v>1901</v>
      </c>
      <c r="BQ89" s="27" t="e">
        <f>VLOOKUP(BP89,Datos!$K$6:$P$10,MATCH('ENUMERACION CASAS RURALES'!$C89,Datos!$K$6:$P$6,0),FALSE)</f>
        <v>#N/A</v>
      </c>
      <c r="BR89" s="27" t="e">
        <f t="shared" si="59"/>
        <v>#N/A</v>
      </c>
      <c r="BS89" s="14"/>
      <c r="BT89" s="14" t="s">
        <v>1901</v>
      </c>
      <c r="BU89" s="27" t="e">
        <f>VLOOKUP(BT89,Datos!$K$6:$P$10,MATCH('ENUMERACION CASAS RURALES'!$C89,Datos!$K$6:$P$6,0),FALSE)</f>
        <v>#N/A</v>
      </c>
      <c r="BV89" s="27" t="e">
        <f t="shared" si="60"/>
        <v>#N/A</v>
      </c>
      <c r="BW89" s="14"/>
      <c r="BX89" s="14" t="s">
        <v>1901</v>
      </c>
      <c r="BY89" s="27" t="e">
        <f>VLOOKUP(BX89,Datos!$K$6:$P$10,MATCH('ENUMERACION CASAS RURALES'!$C89,Datos!$K$6:$P$6,0),FALSE)</f>
        <v>#N/A</v>
      </c>
      <c r="BZ89" s="27" t="e">
        <f t="shared" si="61"/>
        <v>#N/A</v>
      </c>
      <c r="CA89" s="14"/>
      <c r="CB89" s="46">
        <f t="shared" si="62"/>
        <v>0</v>
      </c>
      <c r="CC89" s="32">
        <v>0</v>
      </c>
      <c r="CD89" s="27" t="e">
        <f>IF(((VLOOKUP($CD$19,Datos!$K$6:$P$9,MATCH('ENUMERACION CASAS RURALES'!$C89,Datos!$K$6:$P$6,0),FALSE))*CB89)&lt;10,10,((VLOOKUP($CD$19,Datos!$K$6:$P$9,MATCH('ENUMERACION CASAS RURALES'!$C89,Datos!$K$6:$P$6,0),FALSE))*CB89))</f>
        <v>#N/A</v>
      </c>
      <c r="CE89" s="27" t="str">
        <f t="shared" si="63"/>
        <v/>
      </c>
      <c r="CF89" s="26" t="e">
        <f t="shared" si="64"/>
        <v>#N/A</v>
      </c>
      <c r="CG89" s="49">
        <f t="shared" si="65"/>
        <v>0</v>
      </c>
      <c r="CH89" s="50"/>
      <c r="CI89" s="46">
        <f t="shared" si="66"/>
        <v>0</v>
      </c>
      <c r="CJ89" s="43" t="s">
        <v>1904</v>
      </c>
      <c r="CK89" s="44" t="str">
        <f t="shared" si="67"/>
        <v/>
      </c>
      <c r="CL89" s="43" t="s">
        <v>1904</v>
      </c>
      <c r="CM89" s="44" t="str">
        <f t="shared" si="68"/>
        <v/>
      </c>
      <c r="CN89" s="43" t="s">
        <v>1904</v>
      </c>
      <c r="CO89" s="44" t="str">
        <f t="shared" si="69"/>
        <v/>
      </c>
      <c r="CP89" s="43" t="s">
        <v>1904</v>
      </c>
      <c r="CQ89" s="44" t="str">
        <f t="shared" si="70"/>
        <v/>
      </c>
      <c r="CR89" s="43" t="s">
        <v>1904</v>
      </c>
      <c r="CS89" s="40" t="str">
        <f t="shared" si="71"/>
        <v>Rellene todos los datos</v>
      </c>
      <c r="CT89" s="40"/>
      <c r="CU89" s="6" t="str">
        <f t="shared" si="38"/>
        <v/>
      </c>
    </row>
    <row r="90" spans="1:99" ht="30.75" thickBot="1" x14ac:dyDescent="0.3">
      <c r="A90" s="13"/>
      <c r="B90" s="13" t="s">
        <v>1901</v>
      </c>
      <c r="C90" s="15" t="s">
        <v>1120</v>
      </c>
      <c r="D90" s="9" t="s">
        <v>1118</v>
      </c>
      <c r="E90" s="10" t="str">
        <f t="shared" si="37"/>
        <v>XX</v>
      </c>
      <c r="F90" s="13"/>
      <c r="G90" s="22" t="s">
        <v>1119</v>
      </c>
      <c r="H90" s="24">
        <f>IFERROR(VLOOKUP('ENUMERACION CASAS RURALES'!G90,Datos!$A$1:$B$47,2,FALSE),"")</f>
        <v>0</v>
      </c>
      <c r="I90" s="22"/>
      <c r="J90" s="25" t="str">
        <f>IFERROR(VLOOKUP('ENUMERACION CASAS RURALES'!I90,Datos!$D$2:$F$1070,3,FALSE),"")</f>
        <v/>
      </c>
      <c r="K90" s="13"/>
      <c r="L90" s="14"/>
      <c r="M90" s="14"/>
      <c r="N90" s="14"/>
      <c r="O90" s="14"/>
      <c r="P90" s="26" t="str">
        <f t="shared" si="39"/>
        <v>-</v>
      </c>
      <c r="Q90" s="14"/>
      <c r="R90" s="26" t="str">
        <f t="shared" si="40"/>
        <v>-</v>
      </c>
      <c r="S90" s="14"/>
      <c r="T90" s="26" t="str">
        <f t="shared" si="41"/>
        <v>-</v>
      </c>
      <c r="U90" s="14"/>
      <c r="V90" s="26" t="str">
        <f t="shared" si="42"/>
        <v>-</v>
      </c>
      <c r="W90" s="14"/>
      <c r="X90" s="26" t="str">
        <f t="shared" si="43"/>
        <v>-</v>
      </c>
      <c r="Y90" s="14"/>
      <c r="Z90" s="26" t="str">
        <f t="shared" si="44"/>
        <v>-</v>
      </c>
      <c r="AA90" s="14"/>
      <c r="AB90" s="26" t="str">
        <f t="shared" si="45"/>
        <v>-</v>
      </c>
      <c r="AC90" s="14"/>
      <c r="AD90" s="26" t="str">
        <f t="shared" si="46"/>
        <v>-</v>
      </c>
      <c r="AE90" s="14"/>
      <c r="AF90" s="26" t="str">
        <f t="shared" si="47"/>
        <v>-</v>
      </c>
      <c r="AG90" s="14"/>
      <c r="AH90" s="26" t="str">
        <f t="shared" si="48"/>
        <v>-</v>
      </c>
      <c r="AI90" s="46">
        <f t="shared" si="49"/>
        <v>0</v>
      </c>
      <c r="AJ90" s="27" t="e">
        <f>VLOOKUP($AJ$18,Datos!$K$6:$P$12,MATCH('ENUMERACION CASAS RURALES'!C90,Datos!$K$6:$P$6,0),FALSE)</f>
        <v>#N/A</v>
      </c>
      <c r="AK90" s="27" t="e">
        <f>VLOOKUP($AK$18,Datos!$K$6:$P$12,MATCH('ENUMERACION CASAS RURALES'!C90,Datos!$K$6:$P$6,0),FALSE)</f>
        <v>#N/A</v>
      </c>
      <c r="AL90" s="26" t="e">
        <f t="shared" si="50"/>
        <v>#N/A</v>
      </c>
      <c r="AM90" s="27">
        <f t="shared" si="51"/>
        <v>0</v>
      </c>
      <c r="AN90" s="14" t="s">
        <v>1901</v>
      </c>
      <c r="AO90" s="27" t="e">
        <f>VLOOKUP(AN90,Datos!$K$6:$P$10,MATCH('ENUMERACION CASAS RURALES'!$C90,Datos!$K$6:$P$6,0),FALSE)</f>
        <v>#N/A</v>
      </c>
      <c r="AP90" s="27" t="e">
        <f t="shared" si="52"/>
        <v>#N/A</v>
      </c>
      <c r="AQ90" s="14"/>
      <c r="AR90" s="14" t="s">
        <v>1901</v>
      </c>
      <c r="AS90" s="27" t="e">
        <f>VLOOKUP(AR90,Datos!$K$6:$P$10,MATCH('ENUMERACION CASAS RURALES'!$C90,Datos!$K$6:$P$6,0),FALSE)</f>
        <v>#N/A</v>
      </c>
      <c r="AT90" s="27" t="e">
        <f t="shared" si="53"/>
        <v>#N/A</v>
      </c>
      <c r="AU90" s="14"/>
      <c r="AV90" s="14" t="s">
        <v>1901</v>
      </c>
      <c r="AW90" s="27" t="e">
        <f>VLOOKUP(AV90,Datos!$K$6:$P$10,MATCH('ENUMERACION CASAS RURALES'!$C90,Datos!$K$6:$P$6,0),FALSE)</f>
        <v>#N/A</v>
      </c>
      <c r="AX90" s="27" t="e">
        <f t="shared" si="54"/>
        <v>#N/A</v>
      </c>
      <c r="AY90" s="14"/>
      <c r="AZ90" s="14" t="s">
        <v>1901</v>
      </c>
      <c r="BA90" s="27" t="e">
        <f>VLOOKUP(AZ90,Datos!$K$6:$P$10,MATCH('ENUMERACION CASAS RURALES'!$C90,Datos!$K$6:$P$6,0),FALSE)</f>
        <v>#N/A</v>
      </c>
      <c r="BB90" s="27" t="e">
        <f t="shared" si="55"/>
        <v>#N/A</v>
      </c>
      <c r="BC90" s="14"/>
      <c r="BD90" s="14" t="s">
        <v>1901</v>
      </c>
      <c r="BE90" s="27" t="e">
        <f>VLOOKUP(BD90,Datos!$K$6:$P$10,MATCH('ENUMERACION CASAS RURALES'!$C90,Datos!$K$6:$P$6,0),FALSE)</f>
        <v>#N/A</v>
      </c>
      <c r="BF90" s="27" t="e">
        <f t="shared" si="56"/>
        <v>#N/A</v>
      </c>
      <c r="BG90" s="14"/>
      <c r="BH90" s="14" t="s">
        <v>1901</v>
      </c>
      <c r="BI90" s="27" t="e">
        <f>VLOOKUP(BH90,Datos!$K$6:$P$10,MATCH('ENUMERACION CASAS RURALES'!$C90,Datos!$K$6:$P$6,0),FALSE)</f>
        <v>#N/A</v>
      </c>
      <c r="BJ90" s="27" t="e">
        <f t="shared" si="57"/>
        <v>#N/A</v>
      </c>
      <c r="BK90" s="14"/>
      <c r="BL90" s="14" t="s">
        <v>1901</v>
      </c>
      <c r="BM90" s="27" t="e">
        <f>VLOOKUP(BL90,Datos!$K$6:$P$10,MATCH('ENUMERACION CASAS RURALES'!$C90,Datos!$K$6:$P$6,0),FALSE)</f>
        <v>#N/A</v>
      </c>
      <c r="BN90" s="27" t="e">
        <f t="shared" si="58"/>
        <v>#N/A</v>
      </c>
      <c r="BO90" s="14"/>
      <c r="BP90" s="14" t="s">
        <v>1901</v>
      </c>
      <c r="BQ90" s="27" t="e">
        <f>VLOOKUP(BP90,Datos!$K$6:$P$10,MATCH('ENUMERACION CASAS RURALES'!$C90,Datos!$K$6:$P$6,0),FALSE)</f>
        <v>#N/A</v>
      </c>
      <c r="BR90" s="27" t="e">
        <f t="shared" si="59"/>
        <v>#N/A</v>
      </c>
      <c r="BS90" s="14"/>
      <c r="BT90" s="14" t="s">
        <v>1901</v>
      </c>
      <c r="BU90" s="27" t="e">
        <f>VLOOKUP(BT90,Datos!$K$6:$P$10,MATCH('ENUMERACION CASAS RURALES'!$C90,Datos!$K$6:$P$6,0),FALSE)</f>
        <v>#N/A</v>
      </c>
      <c r="BV90" s="27" t="e">
        <f t="shared" si="60"/>
        <v>#N/A</v>
      </c>
      <c r="BW90" s="14"/>
      <c r="BX90" s="14" t="s">
        <v>1901</v>
      </c>
      <c r="BY90" s="27" t="e">
        <f>VLOOKUP(BX90,Datos!$K$6:$P$10,MATCH('ENUMERACION CASAS RURALES'!$C90,Datos!$K$6:$P$6,0),FALSE)</f>
        <v>#N/A</v>
      </c>
      <c r="BZ90" s="27" t="e">
        <f t="shared" si="61"/>
        <v>#N/A</v>
      </c>
      <c r="CA90" s="14"/>
      <c r="CB90" s="46">
        <f t="shared" si="62"/>
        <v>0</v>
      </c>
      <c r="CC90" s="32">
        <v>0</v>
      </c>
      <c r="CD90" s="27" t="e">
        <f>IF(((VLOOKUP($CD$19,Datos!$K$6:$P$9,MATCH('ENUMERACION CASAS RURALES'!$C90,Datos!$K$6:$P$6,0),FALSE))*CB90)&lt;10,10,((VLOOKUP($CD$19,Datos!$K$6:$P$9,MATCH('ENUMERACION CASAS RURALES'!$C90,Datos!$K$6:$P$6,0),FALSE))*CB90))</f>
        <v>#N/A</v>
      </c>
      <c r="CE90" s="27" t="str">
        <f t="shared" si="63"/>
        <v/>
      </c>
      <c r="CF90" s="26" t="e">
        <f t="shared" si="64"/>
        <v>#N/A</v>
      </c>
      <c r="CG90" s="49">
        <f t="shared" si="65"/>
        <v>0</v>
      </c>
      <c r="CH90" s="50"/>
      <c r="CI90" s="46">
        <f t="shared" si="66"/>
        <v>0</v>
      </c>
      <c r="CJ90" s="43" t="s">
        <v>1904</v>
      </c>
      <c r="CK90" s="44" t="str">
        <f t="shared" si="67"/>
        <v/>
      </c>
      <c r="CL90" s="43" t="s">
        <v>1904</v>
      </c>
      <c r="CM90" s="44" t="str">
        <f t="shared" si="68"/>
        <v/>
      </c>
      <c r="CN90" s="43" t="s">
        <v>1904</v>
      </c>
      <c r="CO90" s="44" t="str">
        <f t="shared" si="69"/>
        <v/>
      </c>
      <c r="CP90" s="43" t="s">
        <v>1904</v>
      </c>
      <c r="CQ90" s="44" t="str">
        <f t="shared" si="70"/>
        <v/>
      </c>
      <c r="CR90" s="43" t="s">
        <v>1904</v>
      </c>
      <c r="CS90" s="40" t="str">
        <f t="shared" si="71"/>
        <v>Rellene todos los datos</v>
      </c>
      <c r="CT90" s="40"/>
      <c r="CU90" s="6" t="str">
        <f t="shared" si="38"/>
        <v/>
      </c>
    </row>
    <row r="91" spans="1:99" ht="30.75" thickBot="1" x14ac:dyDescent="0.3">
      <c r="A91" s="13"/>
      <c r="B91" s="13" t="s">
        <v>1901</v>
      </c>
      <c r="C91" s="15" t="s">
        <v>1120</v>
      </c>
      <c r="D91" s="9" t="s">
        <v>1118</v>
      </c>
      <c r="E91" s="10" t="str">
        <f t="shared" si="37"/>
        <v>XX</v>
      </c>
      <c r="F91" s="13"/>
      <c r="G91" s="22" t="s">
        <v>1119</v>
      </c>
      <c r="H91" s="24">
        <f>IFERROR(VLOOKUP('ENUMERACION CASAS RURALES'!G91,Datos!$A$1:$B$47,2,FALSE),"")</f>
        <v>0</v>
      </c>
      <c r="I91" s="22"/>
      <c r="J91" s="25" t="str">
        <f>IFERROR(VLOOKUP('ENUMERACION CASAS RURALES'!I91,Datos!$D$2:$F$1070,3,FALSE),"")</f>
        <v/>
      </c>
      <c r="K91" s="13"/>
      <c r="L91" s="14"/>
      <c r="M91" s="14"/>
      <c r="N91" s="14"/>
      <c r="O91" s="14"/>
      <c r="P91" s="26" t="str">
        <f t="shared" si="39"/>
        <v>-</v>
      </c>
      <c r="Q91" s="14"/>
      <c r="R91" s="26" t="str">
        <f t="shared" si="40"/>
        <v>-</v>
      </c>
      <c r="S91" s="14"/>
      <c r="T91" s="26" t="str">
        <f t="shared" si="41"/>
        <v>-</v>
      </c>
      <c r="U91" s="14"/>
      <c r="V91" s="26" t="str">
        <f t="shared" si="42"/>
        <v>-</v>
      </c>
      <c r="W91" s="14"/>
      <c r="X91" s="26" t="str">
        <f t="shared" si="43"/>
        <v>-</v>
      </c>
      <c r="Y91" s="14"/>
      <c r="Z91" s="26" t="str">
        <f t="shared" si="44"/>
        <v>-</v>
      </c>
      <c r="AA91" s="14"/>
      <c r="AB91" s="26" t="str">
        <f t="shared" si="45"/>
        <v>-</v>
      </c>
      <c r="AC91" s="14"/>
      <c r="AD91" s="26" t="str">
        <f t="shared" si="46"/>
        <v>-</v>
      </c>
      <c r="AE91" s="14"/>
      <c r="AF91" s="26" t="str">
        <f t="shared" si="47"/>
        <v>-</v>
      </c>
      <c r="AG91" s="14"/>
      <c r="AH91" s="26" t="str">
        <f t="shared" si="48"/>
        <v>-</v>
      </c>
      <c r="AI91" s="46">
        <f t="shared" si="49"/>
        <v>0</v>
      </c>
      <c r="AJ91" s="27" t="e">
        <f>VLOOKUP($AJ$18,Datos!$K$6:$P$12,MATCH('ENUMERACION CASAS RURALES'!C91,Datos!$K$6:$P$6,0),FALSE)</f>
        <v>#N/A</v>
      </c>
      <c r="AK91" s="27" t="e">
        <f>VLOOKUP($AK$18,Datos!$K$6:$P$12,MATCH('ENUMERACION CASAS RURALES'!C91,Datos!$K$6:$P$6,0),FALSE)</f>
        <v>#N/A</v>
      </c>
      <c r="AL91" s="26" t="e">
        <f t="shared" si="50"/>
        <v>#N/A</v>
      </c>
      <c r="AM91" s="27">
        <f t="shared" si="51"/>
        <v>0</v>
      </c>
      <c r="AN91" s="14" t="s">
        <v>1901</v>
      </c>
      <c r="AO91" s="27" t="e">
        <f>VLOOKUP(AN91,Datos!$K$6:$P$10,MATCH('ENUMERACION CASAS RURALES'!$C91,Datos!$K$6:$P$6,0),FALSE)</f>
        <v>#N/A</v>
      </c>
      <c r="AP91" s="27" t="e">
        <f t="shared" si="52"/>
        <v>#N/A</v>
      </c>
      <c r="AQ91" s="14"/>
      <c r="AR91" s="14" t="s">
        <v>1901</v>
      </c>
      <c r="AS91" s="27" t="e">
        <f>VLOOKUP(AR91,Datos!$K$6:$P$10,MATCH('ENUMERACION CASAS RURALES'!$C91,Datos!$K$6:$P$6,0),FALSE)</f>
        <v>#N/A</v>
      </c>
      <c r="AT91" s="27" t="e">
        <f t="shared" si="53"/>
        <v>#N/A</v>
      </c>
      <c r="AU91" s="14"/>
      <c r="AV91" s="14" t="s">
        <v>1901</v>
      </c>
      <c r="AW91" s="27" t="e">
        <f>VLOOKUP(AV91,Datos!$K$6:$P$10,MATCH('ENUMERACION CASAS RURALES'!$C91,Datos!$K$6:$P$6,0),FALSE)</f>
        <v>#N/A</v>
      </c>
      <c r="AX91" s="27" t="e">
        <f t="shared" si="54"/>
        <v>#N/A</v>
      </c>
      <c r="AY91" s="14"/>
      <c r="AZ91" s="14" t="s">
        <v>1901</v>
      </c>
      <c r="BA91" s="27" t="e">
        <f>VLOOKUP(AZ91,Datos!$K$6:$P$10,MATCH('ENUMERACION CASAS RURALES'!$C91,Datos!$K$6:$P$6,0),FALSE)</f>
        <v>#N/A</v>
      </c>
      <c r="BB91" s="27" t="e">
        <f t="shared" si="55"/>
        <v>#N/A</v>
      </c>
      <c r="BC91" s="14"/>
      <c r="BD91" s="14" t="s">
        <v>1901</v>
      </c>
      <c r="BE91" s="27" t="e">
        <f>VLOOKUP(BD91,Datos!$K$6:$P$10,MATCH('ENUMERACION CASAS RURALES'!$C91,Datos!$K$6:$P$6,0),FALSE)</f>
        <v>#N/A</v>
      </c>
      <c r="BF91" s="27" t="e">
        <f t="shared" si="56"/>
        <v>#N/A</v>
      </c>
      <c r="BG91" s="14"/>
      <c r="BH91" s="14" t="s">
        <v>1901</v>
      </c>
      <c r="BI91" s="27" t="e">
        <f>VLOOKUP(BH91,Datos!$K$6:$P$10,MATCH('ENUMERACION CASAS RURALES'!$C91,Datos!$K$6:$P$6,0),FALSE)</f>
        <v>#N/A</v>
      </c>
      <c r="BJ91" s="27" t="e">
        <f t="shared" si="57"/>
        <v>#N/A</v>
      </c>
      <c r="BK91" s="14"/>
      <c r="BL91" s="14" t="s">
        <v>1901</v>
      </c>
      <c r="BM91" s="27" t="e">
        <f>VLOOKUP(BL91,Datos!$K$6:$P$10,MATCH('ENUMERACION CASAS RURALES'!$C91,Datos!$K$6:$P$6,0),FALSE)</f>
        <v>#N/A</v>
      </c>
      <c r="BN91" s="27" t="e">
        <f t="shared" si="58"/>
        <v>#N/A</v>
      </c>
      <c r="BO91" s="14"/>
      <c r="BP91" s="14" t="s">
        <v>1901</v>
      </c>
      <c r="BQ91" s="27" t="e">
        <f>VLOOKUP(BP91,Datos!$K$6:$P$10,MATCH('ENUMERACION CASAS RURALES'!$C91,Datos!$K$6:$P$6,0),FALSE)</f>
        <v>#N/A</v>
      </c>
      <c r="BR91" s="27" t="e">
        <f t="shared" si="59"/>
        <v>#N/A</v>
      </c>
      <c r="BS91" s="14"/>
      <c r="BT91" s="14" t="s">
        <v>1901</v>
      </c>
      <c r="BU91" s="27" t="e">
        <f>VLOOKUP(BT91,Datos!$K$6:$P$10,MATCH('ENUMERACION CASAS RURALES'!$C91,Datos!$K$6:$P$6,0),FALSE)</f>
        <v>#N/A</v>
      </c>
      <c r="BV91" s="27" t="e">
        <f t="shared" si="60"/>
        <v>#N/A</v>
      </c>
      <c r="BW91" s="14"/>
      <c r="BX91" s="14" t="s">
        <v>1901</v>
      </c>
      <c r="BY91" s="27" t="e">
        <f>VLOOKUP(BX91,Datos!$K$6:$P$10,MATCH('ENUMERACION CASAS RURALES'!$C91,Datos!$K$6:$P$6,0),FALSE)</f>
        <v>#N/A</v>
      </c>
      <c r="BZ91" s="27" t="e">
        <f t="shared" si="61"/>
        <v>#N/A</v>
      </c>
      <c r="CA91" s="14"/>
      <c r="CB91" s="46">
        <f t="shared" si="62"/>
        <v>0</v>
      </c>
      <c r="CC91" s="32">
        <v>0</v>
      </c>
      <c r="CD91" s="27" t="e">
        <f>IF(((VLOOKUP($CD$19,Datos!$K$6:$P$9,MATCH('ENUMERACION CASAS RURALES'!$C91,Datos!$K$6:$P$6,0),FALSE))*CB91)&lt;10,10,((VLOOKUP($CD$19,Datos!$K$6:$P$9,MATCH('ENUMERACION CASAS RURALES'!$C91,Datos!$K$6:$P$6,0),FALSE))*CB91))</f>
        <v>#N/A</v>
      </c>
      <c r="CE91" s="27" t="str">
        <f t="shared" si="63"/>
        <v/>
      </c>
      <c r="CF91" s="26" t="e">
        <f t="shared" si="64"/>
        <v>#N/A</v>
      </c>
      <c r="CG91" s="49">
        <f t="shared" si="65"/>
        <v>0</v>
      </c>
      <c r="CH91" s="50"/>
      <c r="CI91" s="46">
        <f t="shared" si="66"/>
        <v>0</v>
      </c>
      <c r="CJ91" s="43" t="s">
        <v>1904</v>
      </c>
      <c r="CK91" s="44" t="str">
        <f t="shared" si="67"/>
        <v/>
      </c>
      <c r="CL91" s="43" t="s">
        <v>1904</v>
      </c>
      <c r="CM91" s="44" t="str">
        <f t="shared" si="68"/>
        <v/>
      </c>
      <c r="CN91" s="43" t="s">
        <v>1904</v>
      </c>
      <c r="CO91" s="44" t="str">
        <f t="shared" si="69"/>
        <v/>
      </c>
      <c r="CP91" s="43" t="s">
        <v>1904</v>
      </c>
      <c r="CQ91" s="44" t="str">
        <f t="shared" si="70"/>
        <v/>
      </c>
      <c r="CR91" s="43" t="s">
        <v>1904</v>
      </c>
      <c r="CS91" s="40" t="str">
        <f t="shared" si="71"/>
        <v>Rellene todos los datos</v>
      </c>
      <c r="CT91" s="40"/>
      <c r="CU91" s="6" t="str">
        <f t="shared" si="38"/>
        <v/>
      </c>
    </row>
    <row r="92" spans="1:99" ht="30.75" thickBot="1" x14ac:dyDescent="0.3">
      <c r="A92" s="13"/>
      <c r="B92" s="13" t="s">
        <v>1901</v>
      </c>
      <c r="C92" s="15" t="s">
        <v>1120</v>
      </c>
      <c r="D92" s="9" t="s">
        <v>1118</v>
      </c>
      <c r="E92" s="10" t="str">
        <f t="shared" si="37"/>
        <v>XX</v>
      </c>
      <c r="F92" s="13"/>
      <c r="G92" s="22" t="s">
        <v>1119</v>
      </c>
      <c r="H92" s="24">
        <f>IFERROR(VLOOKUP('ENUMERACION CASAS RURALES'!G92,Datos!$A$1:$B$47,2,FALSE),"")</f>
        <v>0</v>
      </c>
      <c r="I92" s="22"/>
      <c r="J92" s="25" t="str">
        <f>IFERROR(VLOOKUP('ENUMERACION CASAS RURALES'!I92,Datos!$D$2:$F$1070,3,FALSE),"")</f>
        <v/>
      </c>
      <c r="K92" s="13"/>
      <c r="L92" s="14"/>
      <c r="M92" s="14"/>
      <c r="N92" s="14"/>
      <c r="O92" s="14"/>
      <c r="P92" s="26" t="str">
        <f t="shared" si="39"/>
        <v>-</v>
      </c>
      <c r="Q92" s="14"/>
      <c r="R92" s="26" t="str">
        <f t="shared" si="40"/>
        <v>-</v>
      </c>
      <c r="S92" s="14"/>
      <c r="T92" s="26" t="str">
        <f t="shared" si="41"/>
        <v>-</v>
      </c>
      <c r="U92" s="14"/>
      <c r="V92" s="26" t="str">
        <f t="shared" si="42"/>
        <v>-</v>
      </c>
      <c r="W92" s="14"/>
      <c r="X92" s="26" t="str">
        <f t="shared" si="43"/>
        <v>-</v>
      </c>
      <c r="Y92" s="14"/>
      <c r="Z92" s="26" t="str">
        <f t="shared" si="44"/>
        <v>-</v>
      </c>
      <c r="AA92" s="14"/>
      <c r="AB92" s="26" t="str">
        <f t="shared" si="45"/>
        <v>-</v>
      </c>
      <c r="AC92" s="14"/>
      <c r="AD92" s="26" t="str">
        <f t="shared" si="46"/>
        <v>-</v>
      </c>
      <c r="AE92" s="14"/>
      <c r="AF92" s="26" t="str">
        <f t="shared" si="47"/>
        <v>-</v>
      </c>
      <c r="AG92" s="14"/>
      <c r="AH92" s="26" t="str">
        <f t="shared" si="48"/>
        <v>-</v>
      </c>
      <c r="AI92" s="46">
        <f t="shared" si="49"/>
        <v>0</v>
      </c>
      <c r="AJ92" s="27" t="e">
        <f>VLOOKUP($AJ$18,Datos!$K$6:$P$12,MATCH('ENUMERACION CASAS RURALES'!C92,Datos!$K$6:$P$6,0),FALSE)</f>
        <v>#N/A</v>
      </c>
      <c r="AK92" s="27" t="e">
        <f>VLOOKUP($AK$18,Datos!$K$6:$P$12,MATCH('ENUMERACION CASAS RURALES'!C92,Datos!$K$6:$P$6,0),FALSE)</f>
        <v>#N/A</v>
      </c>
      <c r="AL92" s="26" t="e">
        <f t="shared" si="50"/>
        <v>#N/A</v>
      </c>
      <c r="AM92" s="27">
        <f t="shared" si="51"/>
        <v>0</v>
      </c>
      <c r="AN92" s="14" t="s">
        <v>1901</v>
      </c>
      <c r="AO92" s="27" t="e">
        <f>VLOOKUP(AN92,Datos!$K$6:$P$10,MATCH('ENUMERACION CASAS RURALES'!$C92,Datos!$K$6:$P$6,0),FALSE)</f>
        <v>#N/A</v>
      </c>
      <c r="AP92" s="27" t="e">
        <f t="shared" si="52"/>
        <v>#N/A</v>
      </c>
      <c r="AQ92" s="14"/>
      <c r="AR92" s="14" t="s">
        <v>1901</v>
      </c>
      <c r="AS92" s="27" t="e">
        <f>VLOOKUP(AR92,Datos!$K$6:$P$10,MATCH('ENUMERACION CASAS RURALES'!$C92,Datos!$K$6:$P$6,0),FALSE)</f>
        <v>#N/A</v>
      </c>
      <c r="AT92" s="27" t="e">
        <f t="shared" si="53"/>
        <v>#N/A</v>
      </c>
      <c r="AU92" s="14"/>
      <c r="AV92" s="14" t="s">
        <v>1901</v>
      </c>
      <c r="AW92" s="27" t="e">
        <f>VLOOKUP(AV92,Datos!$K$6:$P$10,MATCH('ENUMERACION CASAS RURALES'!$C92,Datos!$K$6:$P$6,0),FALSE)</f>
        <v>#N/A</v>
      </c>
      <c r="AX92" s="27" t="e">
        <f t="shared" si="54"/>
        <v>#N/A</v>
      </c>
      <c r="AY92" s="14"/>
      <c r="AZ92" s="14" t="s">
        <v>1901</v>
      </c>
      <c r="BA92" s="27" t="e">
        <f>VLOOKUP(AZ92,Datos!$K$6:$P$10,MATCH('ENUMERACION CASAS RURALES'!$C92,Datos!$K$6:$P$6,0),FALSE)</f>
        <v>#N/A</v>
      </c>
      <c r="BB92" s="27" t="e">
        <f t="shared" si="55"/>
        <v>#N/A</v>
      </c>
      <c r="BC92" s="14"/>
      <c r="BD92" s="14" t="s">
        <v>1901</v>
      </c>
      <c r="BE92" s="27" t="e">
        <f>VLOOKUP(BD92,Datos!$K$6:$P$10,MATCH('ENUMERACION CASAS RURALES'!$C92,Datos!$K$6:$P$6,0),FALSE)</f>
        <v>#N/A</v>
      </c>
      <c r="BF92" s="27" t="e">
        <f t="shared" si="56"/>
        <v>#N/A</v>
      </c>
      <c r="BG92" s="14"/>
      <c r="BH92" s="14" t="s">
        <v>1901</v>
      </c>
      <c r="BI92" s="27" t="e">
        <f>VLOOKUP(BH92,Datos!$K$6:$P$10,MATCH('ENUMERACION CASAS RURALES'!$C92,Datos!$K$6:$P$6,0),FALSE)</f>
        <v>#N/A</v>
      </c>
      <c r="BJ92" s="27" t="e">
        <f t="shared" si="57"/>
        <v>#N/A</v>
      </c>
      <c r="BK92" s="14"/>
      <c r="BL92" s="14" t="s">
        <v>1901</v>
      </c>
      <c r="BM92" s="27" t="e">
        <f>VLOOKUP(BL92,Datos!$K$6:$P$10,MATCH('ENUMERACION CASAS RURALES'!$C92,Datos!$K$6:$P$6,0),FALSE)</f>
        <v>#N/A</v>
      </c>
      <c r="BN92" s="27" t="e">
        <f t="shared" si="58"/>
        <v>#N/A</v>
      </c>
      <c r="BO92" s="14"/>
      <c r="BP92" s="14" t="s">
        <v>1901</v>
      </c>
      <c r="BQ92" s="27" t="e">
        <f>VLOOKUP(BP92,Datos!$K$6:$P$10,MATCH('ENUMERACION CASAS RURALES'!$C92,Datos!$K$6:$P$6,0),FALSE)</f>
        <v>#N/A</v>
      </c>
      <c r="BR92" s="27" t="e">
        <f t="shared" si="59"/>
        <v>#N/A</v>
      </c>
      <c r="BS92" s="14"/>
      <c r="BT92" s="14" t="s">
        <v>1901</v>
      </c>
      <c r="BU92" s="27" t="e">
        <f>VLOOKUP(BT92,Datos!$K$6:$P$10,MATCH('ENUMERACION CASAS RURALES'!$C92,Datos!$K$6:$P$6,0),FALSE)</f>
        <v>#N/A</v>
      </c>
      <c r="BV92" s="27" t="e">
        <f t="shared" si="60"/>
        <v>#N/A</v>
      </c>
      <c r="BW92" s="14"/>
      <c r="BX92" s="14" t="s">
        <v>1901</v>
      </c>
      <c r="BY92" s="27" t="e">
        <f>VLOOKUP(BX92,Datos!$K$6:$P$10,MATCH('ENUMERACION CASAS RURALES'!$C92,Datos!$K$6:$P$6,0),FALSE)</f>
        <v>#N/A</v>
      </c>
      <c r="BZ92" s="27" t="e">
        <f t="shared" si="61"/>
        <v>#N/A</v>
      </c>
      <c r="CA92" s="14"/>
      <c r="CB92" s="46">
        <f t="shared" si="62"/>
        <v>0</v>
      </c>
      <c r="CC92" s="32">
        <v>0</v>
      </c>
      <c r="CD92" s="27" t="e">
        <f>IF(((VLOOKUP($CD$19,Datos!$K$6:$P$9,MATCH('ENUMERACION CASAS RURALES'!$C92,Datos!$K$6:$P$6,0),FALSE))*CB92)&lt;10,10,((VLOOKUP($CD$19,Datos!$K$6:$P$9,MATCH('ENUMERACION CASAS RURALES'!$C92,Datos!$K$6:$P$6,0),FALSE))*CB92))</f>
        <v>#N/A</v>
      </c>
      <c r="CE92" s="27" t="str">
        <f t="shared" si="63"/>
        <v/>
      </c>
      <c r="CF92" s="26" t="e">
        <f t="shared" si="64"/>
        <v>#N/A</v>
      </c>
      <c r="CG92" s="49">
        <f t="shared" si="65"/>
        <v>0</v>
      </c>
      <c r="CH92" s="50"/>
      <c r="CI92" s="46">
        <f t="shared" si="66"/>
        <v>0</v>
      </c>
      <c r="CJ92" s="43" t="s">
        <v>1904</v>
      </c>
      <c r="CK92" s="44" t="str">
        <f t="shared" si="67"/>
        <v/>
      </c>
      <c r="CL92" s="43" t="s">
        <v>1904</v>
      </c>
      <c r="CM92" s="44" t="str">
        <f t="shared" si="68"/>
        <v/>
      </c>
      <c r="CN92" s="43" t="s">
        <v>1904</v>
      </c>
      <c r="CO92" s="44" t="str">
        <f t="shared" si="69"/>
        <v/>
      </c>
      <c r="CP92" s="43" t="s">
        <v>1904</v>
      </c>
      <c r="CQ92" s="44" t="str">
        <f t="shared" si="70"/>
        <v/>
      </c>
      <c r="CR92" s="43" t="s">
        <v>1904</v>
      </c>
      <c r="CS92" s="40" t="str">
        <f t="shared" si="71"/>
        <v>Rellene todos los datos</v>
      </c>
      <c r="CT92" s="40"/>
      <c r="CU92" s="6" t="str">
        <f t="shared" si="38"/>
        <v/>
      </c>
    </row>
    <row r="93" spans="1:99" ht="30.75" thickBot="1" x14ac:dyDescent="0.3">
      <c r="A93" s="13"/>
      <c r="B93" s="13" t="s">
        <v>1901</v>
      </c>
      <c r="C93" s="15" t="s">
        <v>1120</v>
      </c>
      <c r="D93" s="9" t="s">
        <v>1118</v>
      </c>
      <c r="E93" s="10" t="str">
        <f t="shared" si="37"/>
        <v>XX</v>
      </c>
      <c r="F93" s="13"/>
      <c r="G93" s="22" t="s">
        <v>1119</v>
      </c>
      <c r="H93" s="24">
        <f>IFERROR(VLOOKUP('ENUMERACION CASAS RURALES'!G93,Datos!$A$1:$B$47,2,FALSE),"")</f>
        <v>0</v>
      </c>
      <c r="I93" s="22"/>
      <c r="J93" s="25" t="str">
        <f>IFERROR(VLOOKUP('ENUMERACION CASAS RURALES'!I93,Datos!$D$2:$F$1070,3,FALSE),"")</f>
        <v/>
      </c>
      <c r="K93" s="13"/>
      <c r="L93" s="14"/>
      <c r="M93" s="14"/>
      <c r="N93" s="14"/>
      <c r="O93" s="14"/>
      <c r="P93" s="26" t="str">
        <f t="shared" si="39"/>
        <v>-</v>
      </c>
      <c r="Q93" s="14"/>
      <c r="R93" s="26" t="str">
        <f t="shared" si="40"/>
        <v>-</v>
      </c>
      <c r="S93" s="14"/>
      <c r="T93" s="26" t="str">
        <f t="shared" si="41"/>
        <v>-</v>
      </c>
      <c r="U93" s="14"/>
      <c r="V93" s="26" t="str">
        <f t="shared" si="42"/>
        <v>-</v>
      </c>
      <c r="W93" s="14"/>
      <c r="X93" s="26" t="str">
        <f t="shared" si="43"/>
        <v>-</v>
      </c>
      <c r="Y93" s="14"/>
      <c r="Z93" s="26" t="str">
        <f t="shared" si="44"/>
        <v>-</v>
      </c>
      <c r="AA93" s="14"/>
      <c r="AB93" s="26" t="str">
        <f t="shared" si="45"/>
        <v>-</v>
      </c>
      <c r="AC93" s="14"/>
      <c r="AD93" s="26" t="str">
        <f t="shared" si="46"/>
        <v>-</v>
      </c>
      <c r="AE93" s="14"/>
      <c r="AF93" s="26" t="str">
        <f t="shared" si="47"/>
        <v>-</v>
      </c>
      <c r="AG93" s="14"/>
      <c r="AH93" s="26" t="str">
        <f t="shared" si="48"/>
        <v>-</v>
      </c>
      <c r="AI93" s="46">
        <f t="shared" si="49"/>
        <v>0</v>
      </c>
      <c r="AJ93" s="27" t="e">
        <f>VLOOKUP($AJ$18,Datos!$K$6:$P$12,MATCH('ENUMERACION CASAS RURALES'!C93,Datos!$K$6:$P$6,0),FALSE)</f>
        <v>#N/A</v>
      </c>
      <c r="AK93" s="27" t="e">
        <f>VLOOKUP($AK$18,Datos!$K$6:$P$12,MATCH('ENUMERACION CASAS RURALES'!C93,Datos!$K$6:$P$6,0),FALSE)</f>
        <v>#N/A</v>
      </c>
      <c r="AL93" s="26" t="e">
        <f t="shared" si="50"/>
        <v>#N/A</v>
      </c>
      <c r="AM93" s="27">
        <f t="shared" si="51"/>
        <v>0</v>
      </c>
      <c r="AN93" s="14" t="s">
        <v>1901</v>
      </c>
      <c r="AO93" s="27" t="e">
        <f>VLOOKUP(AN93,Datos!$K$6:$P$10,MATCH('ENUMERACION CASAS RURALES'!$C93,Datos!$K$6:$P$6,0),FALSE)</f>
        <v>#N/A</v>
      </c>
      <c r="AP93" s="27" t="e">
        <f t="shared" si="52"/>
        <v>#N/A</v>
      </c>
      <c r="AQ93" s="14"/>
      <c r="AR93" s="14" t="s">
        <v>1901</v>
      </c>
      <c r="AS93" s="27" t="e">
        <f>VLOOKUP(AR93,Datos!$K$6:$P$10,MATCH('ENUMERACION CASAS RURALES'!$C93,Datos!$K$6:$P$6,0),FALSE)</f>
        <v>#N/A</v>
      </c>
      <c r="AT93" s="27" t="e">
        <f t="shared" si="53"/>
        <v>#N/A</v>
      </c>
      <c r="AU93" s="14"/>
      <c r="AV93" s="14" t="s">
        <v>1901</v>
      </c>
      <c r="AW93" s="27" t="e">
        <f>VLOOKUP(AV93,Datos!$K$6:$P$10,MATCH('ENUMERACION CASAS RURALES'!$C93,Datos!$K$6:$P$6,0),FALSE)</f>
        <v>#N/A</v>
      </c>
      <c r="AX93" s="27" t="e">
        <f t="shared" si="54"/>
        <v>#N/A</v>
      </c>
      <c r="AY93" s="14"/>
      <c r="AZ93" s="14" t="s">
        <v>1901</v>
      </c>
      <c r="BA93" s="27" t="e">
        <f>VLOOKUP(AZ93,Datos!$K$6:$P$10,MATCH('ENUMERACION CASAS RURALES'!$C93,Datos!$K$6:$P$6,0),FALSE)</f>
        <v>#N/A</v>
      </c>
      <c r="BB93" s="27" t="e">
        <f t="shared" si="55"/>
        <v>#N/A</v>
      </c>
      <c r="BC93" s="14"/>
      <c r="BD93" s="14" t="s">
        <v>1901</v>
      </c>
      <c r="BE93" s="27" t="e">
        <f>VLOOKUP(BD93,Datos!$K$6:$P$10,MATCH('ENUMERACION CASAS RURALES'!$C93,Datos!$K$6:$P$6,0),FALSE)</f>
        <v>#N/A</v>
      </c>
      <c r="BF93" s="27" t="e">
        <f t="shared" si="56"/>
        <v>#N/A</v>
      </c>
      <c r="BG93" s="14"/>
      <c r="BH93" s="14" t="s">
        <v>1901</v>
      </c>
      <c r="BI93" s="27" t="e">
        <f>VLOOKUP(BH93,Datos!$K$6:$P$10,MATCH('ENUMERACION CASAS RURALES'!$C93,Datos!$K$6:$P$6,0),FALSE)</f>
        <v>#N/A</v>
      </c>
      <c r="BJ93" s="27" t="e">
        <f t="shared" si="57"/>
        <v>#N/A</v>
      </c>
      <c r="BK93" s="14"/>
      <c r="BL93" s="14" t="s">
        <v>1901</v>
      </c>
      <c r="BM93" s="27" t="e">
        <f>VLOOKUP(BL93,Datos!$K$6:$P$10,MATCH('ENUMERACION CASAS RURALES'!$C93,Datos!$K$6:$P$6,0),FALSE)</f>
        <v>#N/A</v>
      </c>
      <c r="BN93" s="27" t="e">
        <f t="shared" si="58"/>
        <v>#N/A</v>
      </c>
      <c r="BO93" s="14"/>
      <c r="BP93" s="14" t="s">
        <v>1901</v>
      </c>
      <c r="BQ93" s="27" t="e">
        <f>VLOOKUP(BP93,Datos!$K$6:$P$10,MATCH('ENUMERACION CASAS RURALES'!$C93,Datos!$K$6:$P$6,0),FALSE)</f>
        <v>#N/A</v>
      </c>
      <c r="BR93" s="27" t="e">
        <f t="shared" si="59"/>
        <v>#N/A</v>
      </c>
      <c r="BS93" s="14"/>
      <c r="BT93" s="14" t="s">
        <v>1901</v>
      </c>
      <c r="BU93" s="27" t="e">
        <f>VLOOKUP(BT93,Datos!$K$6:$P$10,MATCH('ENUMERACION CASAS RURALES'!$C93,Datos!$K$6:$P$6,0),FALSE)</f>
        <v>#N/A</v>
      </c>
      <c r="BV93" s="27" t="e">
        <f t="shared" si="60"/>
        <v>#N/A</v>
      </c>
      <c r="BW93" s="14"/>
      <c r="BX93" s="14" t="s">
        <v>1901</v>
      </c>
      <c r="BY93" s="27" t="e">
        <f>VLOOKUP(BX93,Datos!$K$6:$P$10,MATCH('ENUMERACION CASAS RURALES'!$C93,Datos!$K$6:$P$6,0),FALSE)</f>
        <v>#N/A</v>
      </c>
      <c r="BZ93" s="27" t="e">
        <f t="shared" si="61"/>
        <v>#N/A</v>
      </c>
      <c r="CA93" s="14"/>
      <c r="CB93" s="46">
        <f t="shared" si="62"/>
        <v>0</v>
      </c>
      <c r="CC93" s="32">
        <v>0</v>
      </c>
      <c r="CD93" s="27" t="e">
        <f>IF(((VLOOKUP($CD$19,Datos!$K$6:$P$9,MATCH('ENUMERACION CASAS RURALES'!$C93,Datos!$K$6:$P$6,0),FALSE))*CB93)&lt;10,10,((VLOOKUP($CD$19,Datos!$K$6:$P$9,MATCH('ENUMERACION CASAS RURALES'!$C93,Datos!$K$6:$P$6,0),FALSE))*CB93))</f>
        <v>#N/A</v>
      </c>
      <c r="CE93" s="27" t="str">
        <f t="shared" si="63"/>
        <v/>
      </c>
      <c r="CF93" s="26" t="e">
        <f t="shared" si="64"/>
        <v>#N/A</v>
      </c>
      <c r="CG93" s="49">
        <f t="shared" si="65"/>
        <v>0</v>
      </c>
      <c r="CH93" s="50"/>
      <c r="CI93" s="46">
        <f t="shared" si="66"/>
        <v>0</v>
      </c>
      <c r="CJ93" s="43" t="s">
        <v>1904</v>
      </c>
      <c r="CK93" s="44" t="str">
        <f t="shared" si="67"/>
        <v/>
      </c>
      <c r="CL93" s="43" t="s">
        <v>1904</v>
      </c>
      <c r="CM93" s="44" t="str">
        <f t="shared" si="68"/>
        <v/>
      </c>
      <c r="CN93" s="43" t="s">
        <v>1904</v>
      </c>
      <c r="CO93" s="44" t="str">
        <f t="shared" si="69"/>
        <v/>
      </c>
      <c r="CP93" s="43" t="s">
        <v>1904</v>
      </c>
      <c r="CQ93" s="44" t="str">
        <f t="shared" si="70"/>
        <v/>
      </c>
      <c r="CR93" s="43" t="s">
        <v>1904</v>
      </c>
      <c r="CS93" s="40" t="str">
        <f t="shared" si="71"/>
        <v>Rellene todos los datos</v>
      </c>
      <c r="CT93" s="40"/>
      <c r="CU93" s="6" t="str">
        <f t="shared" si="38"/>
        <v/>
      </c>
    </row>
    <row r="94" spans="1:99" ht="30.75" thickBot="1" x14ac:dyDescent="0.3">
      <c r="A94" s="13"/>
      <c r="B94" s="13" t="s">
        <v>1901</v>
      </c>
      <c r="C94" s="15" t="s">
        <v>1120</v>
      </c>
      <c r="D94" s="9" t="s">
        <v>1118</v>
      </c>
      <c r="E94" s="10" t="str">
        <f t="shared" si="37"/>
        <v>XX</v>
      </c>
      <c r="F94" s="13"/>
      <c r="G94" s="22" t="s">
        <v>1119</v>
      </c>
      <c r="H94" s="24">
        <f>IFERROR(VLOOKUP('ENUMERACION CASAS RURALES'!G94,Datos!$A$1:$B$47,2,FALSE),"")</f>
        <v>0</v>
      </c>
      <c r="I94" s="22"/>
      <c r="J94" s="25" t="str">
        <f>IFERROR(VLOOKUP('ENUMERACION CASAS RURALES'!I94,Datos!$D$2:$F$1070,3,FALSE),"")</f>
        <v/>
      </c>
      <c r="K94" s="13"/>
      <c r="L94" s="14"/>
      <c r="M94" s="14"/>
      <c r="N94" s="14"/>
      <c r="O94" s="14"/>
      <c r="P94" s="26" t="str">
        <f t="shared" si="39"/>
        <v>-</v>
      </c>
      <c r="Q94" s="14"/>
      <c r="R94" s="26" t="str">
        <f t="shared" si="40"/>
        <v>-</v>
      </c>
      <c r="S94" s="14"/>
      <c r="T94" s="26" t="str">
        <f t="shared" si="41"/>
        <v>-</v>
      </c>
      <c r="U94" s="14"/>
      <c r="V94" s="26" t="str">
        <f t="shared" si="42"/>
        <v>-</v>
      </c>
      <c r="W94" s="14"/>
      <c r="X94" s="26" t="str">
        <f t="shared" si="43"/>
        <v>-</v>
      </c>
      <c r="Y94" s="14"/>
      <c r="Z94" s="26" t="str">
        <f t="shared" si="44"/>
        <v>-</v>
      </c>
      <c r="AA94" s="14"/>
      <c r="AB94" s="26" t="str">
        <f t="shared" si="45"/>
        <v>-</v>
      </c>
      <c r="AC94" s="14"/>
      <c r="AD94" s="26" t="str">
        <f t="shared" si="46"/>
        <v>-</v>
      </c>
      <c r="AE94" s="14"/>
      <c r="AF94" s="26" t="str">
        <f t="shared" si="47"/>
        <v>-</v>
      </c>
      <c r="AG94" s="14"/>
      <c r="AH94" s="26" t="str">
        <f t="shared" si="48"/>
        <v>-</v>
      </c>
      <c r="AI94" s="46">
        <f t="shared" si="49"/>
        <v>0</v>
      </c>
      <c r="AJ94" s="27" t="e">
        <f>VLOOKUP($AJ$18,Datos!$K$6:$P$12,MATCH('ENUMERACION CASAS RURALES'!C94,Datos!$K$6:$P$6,0),FALSE)</f>
        <v>#N/A</v>
      </c>
      <c r="AK94" s="27" t="e">
        <f>VLOOKUP($AK$18,Datos!$K$6:$P$12,MATCH('ENUMERACION CASAS RURALES'!C94,Datos!$K$6:$P$6,0),FALSE)</f>
        <v>#N/A</v>
      </c>
      <c r="AL94" s="26" t="e">
        <f t="shared" si="50"/>
        <v>#N/A</v>
      </c>
      <c r="AM94" s="27">
        <f t="shared" si="51"/>
        <v>0</v>
      </c>
      <c r="AN94" s="14" t="s">
        <v>1901</v>
      </c>
      <c r="AO94" s="27" t="e">
        <f>VLOOKUP(AN94,Datos!$K$6:$P$10,MATCH('ENUMERACION CASAS RURALES'!$C94,Datos!$K$6:$P$6,0),FALSE)</f>
        <v>#N/A</v>
      </c>
      <c r="AP94" s="27" t="e">
        <f t="shared" si="52"/>
        <v>#N/A</v>
      </c>
      <c r="AQ94" s="14"/>
      <c r="AR94" s="14" t="s">
        <v>1901</v>
      </c>
      <c r="AS94" s="27" t="e">
        <f>VLOOKUP(AR94,Datos!$K$6:$P$10,MATCH('ENUMERACION CASAS RURALES'!$C94,Datos!$K$6:$P$6,0),FALSE)</f>
        <v>#N/A</v>
      </c>
      <c r="AT94" s="27" t="e">
        <f t="shared" si="53"/>
        <v>#N/A</v>
      </c>
      <c r="AU94" s="14"/>
      <c r="AV94" s="14" t="s">
        <v>1901</v>
      </c>
      <c r="AW94" s="27" t="e">
        <f>VLOOKUP(AV94,Datos!$K$6:$P$10,MATCH('ENUMERACION CASAS RURALES'!$C94,Datos!$K$6:$P$6,0),FALSE)</f>
        <v>#N/A</v>
      </c>
      <c r="AX94" s="27" t="e">
        <f t="shared" si="54"/>
        <v>#N/A</v>
      </c>
      <c r="AY94" s="14"/>
      <c r="AZ94" s="14" t="s">
        <v>1901</v>
      </c>
      <c r="BA94" s="27" t="e">
        <f>VLOOKUP(AZ94,Datos!$K$6:$P$10,MATCH('ENUMERACION CASAS RURALES'!$C94,Datos!$K$6:$P$6,0),FALSE)</f>
        <v>#N/A</v>
      </c>
      <c r="BB94" s="27" t="e">
        <f t="shared" si="55"/>
        <v>#N/A</v>
      </c>
      <c r="BC94" s="14"/>
      <c r="BD94" s="14" t="s">
        <v>1901</v>
      </c>
      <c r="BE94" s="27" t="e">
        <f>VLOOKUP(BD94,Datos!$K$6:$P$10,MATCH('ENUMERACION CASAS RURALES'!$C94,Datos!$K$6:$P$6,0),FALSE)</f>
        <v>#N/A</v>
      </c>
      <c r="BF94" s="27" t="e">
        <f t="shared" si="56"/>
        <v>#N/A</v>
      </c>
      <c r="BG94" s="14"/>
      <c r="BH94" s="14" t="s">
        <v>1901</v>
      </c>
      <c r="BI94" s="27" t="e">
        <f>VLOOKUP(BH94,Datos!$K$6:$P$10,MATCH('ENUMERACION CASAS RURALES'!$C94,Datos!$K$6:$P$6,0),FALSE)</f>
        <v>#N/A</v>
      </c>
      <c r="BJ94" s="27" t="e">
        <f t="shared" si="57"/>
        <v>#N/A</v>
      </c>
      <c r="BK94" s="14"/>
      <c r="BL94" s="14" t="s">
        <v>1901</v>
      </c>
      <c r="BM94" s="27" t="e">
        <f>VLOOKUP(BL94,Datos!$K$6:$P$10,MATCH('ENUMERACION CASAS RURALES'!$C94,Datos!$K$6:$P$6,0),FALSE)</f>
        <v>#N/A</v>
      </c>
      <c r="BN94" s="27" t="e">
        <f t="shared" si="58"/>
        <v>#N/A</v>
      </c>
      <c r="BO94" s="14"/>
      <c r="BP94" s="14" t="s">
        <v>1901</v>
      </c>
      <c r="BQ94" s="27" t="e">
        <f>VLOOKUP(BP94,Datos!$K$6:$P$10,MATCH('ENUMERACION CASAS RURALES'!$C94,Datos!$K$6:$P$6,0),FALSE)</f>
        <v>#N/A</v>
      </c>
      <c r="BR94" s="27" t="e">
        <f t="shared" si="59"/>
        <v>#N/A</v>
      </c>
      <c r="BS94" s="14"/>
      <c r="BT94" s="14" t="s">
        <v>1901</v>
      </c>
      <c r="BU94" s="27" t="e">
        <f>VLOOKUP(BT94,Datos!$K$6:$P$10,MATCH('ENUMERACION CASAS RURALES'!$C94,Datos!$K$6:$P$6,0),FALSE)</f>
        <v>#N/A</v>
      </c>
      <c r="BV94" s="27" t="e">
        <f t="shared" si="60"/>
        <v>#N/A</v>
      </c>
      <c r="BW94" s="14"/>
      <c r="BX94" s="14" t="s">
        <v>1901</v>
      </c>
      <c r="BY94" s="27" t="e">
        <f>VLOOKUP(BX94,Datos!$K$6:$P$10,MATCH('ENUMERACION CASAS RURALES'!$C94,Datos!$K$6:$P$6,0),FALSE)</f>
        <v>#N/A</v>
      </c>
      <c r="BZ94" s="27" t="e">
        <f t="shared" si="61"/>
        <v>#N/A</v>
      </c>
      <c r="CA94" s="14"/>
      <c r="CB94" s="46">
        <f t="shared" si="62"/>
        <v>0</v>
      </c>
      <c r="CC94" s="32">
        <v>0</v>
      </c>
      <c r="CD94" s="27" t="e">
        <f>IF(((VLOOKUP($CD$19,Datos!$K$6:$P$9,MATCH('ENUMERACION CASAS RURALES'!$C94,Datos!$K$6:$P$6,0),FALSE))*CB94)&lt;10,10,((VLOOKUP($CD$19,Datos!$K$6:$P$9,MATCH('ENUMERACION CASAS RURALES'!$C94,Datos!$K$6:$P$6,0),FALSE))*CB94))</f>
        <v>#N/A</v>
      </c>
      <c r="CE94" s="27" t="str">
        <f t="shared" si="63"/>
        <v/>
      </c>
      <c r="CF94" s="26" t="e">
        <f t="shared" si="64"/>
        <v>#N/A</v>
      </c>
      <c r="CG94" s="49">
        <f t="shared" si="65"/>
        <v>0</v>
      </c>
      <c r="CH94" s="50"/>
      <c r="CI94" s="46">
        <f t="shared" si="66"/>
        <v>0</v>
      </c>
      <c r="CJ94" s="43" t="s">
        <v>1904</v>
      </c>
      <c r="CK94" s="44" t="str">
        <f t="shared" si="67"/>
        <v/>
      </c>
      <c r="CL94" s="43" t="s">
        <v>1904</v>
      </c>
      <c r="CM94" s="44" t="str">
        <f t="shared" si="68"/>
        <v/>
      </c>
      <c r="CN94" s="43" t="s">
        <v>1904</v>
      </c>
      <c r="CO94" s="44" t="str">
        <f t="shared" si="69"/>
        <v/>
      </c>
      <c r="CP94" s="43" t="s">
        <v>1904</v>
      </c>
      <c r="CQ94" s="44" t="str">
        <f t="shared" si="70"/>
        <v/>
      </c>
      <c r="CR94" s="43" t="s">
        <v>1904</v>
      </c>
      <c r="CS94" s="40" t="str">
        <f t="shared" si="71"/>
        <v>Rellene todos los datos</v>
      </c>
      <c r="CT94" s="40"/>
      <c r="CU94" s="6" t="str">
        <f t="shared" si="38"/>
        <v/>
      </c>
    </row>
    <row r="95" spans="1:99" ht="30.75" thickBot="1" x14ac:dyDescent="0.3">
      <c r="A95" s="13"/>
      <c r="B95" s="13" t="s">
        <v>1901</v>
      </c>
      <c r="C95" s="15" t="s">
        <v>1120</v>
      </c>
      <c r="D95" s="9" t="s">
        <v>1118</v>
      </c>
      <c r="E95" s="10" t="str">
        <f t="shared" si="37"/>
        <v>XX</v>
      </c>
      <c r="F95" s="13"/>
      <c r="G95" s="22" t="s">
        <v>1119</v>
      </c>
      <c r="H95" s="24">
        <f>IFERROR(VLOOKUP('ENUMERACION CASAS RURALES'!G95,Datos!$A$1:$B$47,2,FALSE),"")</f>
        <v>0</v>
      </c>
      <c r="I95" s="22"/>
      <c r="J95" s="25" t="str">
        <f>IFERROR(VLOOKUP('ENUMERACION CASAS RURALES'!I95,Datos!$D$2:$F$1070,3,FALSE),"")</f>
        <v/>
      </c>
      <c r="K95" s="13"/>
      <c r="L95" s="14"/>
      <c r="M95" s="14"/>
      <c r="N95" s="14"/>
      <c r="O95" s="14"/>
      <c r="P95" s="26" t="str">
        <f t="shared" si="39"/>
        <v>-</v>
      </c>
      <c r="Q95" s="14"/>
      <c r="R95" s="26" t="str">
        <f t="shared" si="40"/>
        <v>-</v>
      </c>
      <c r="S95" s="14"/>
      <c r="T95" s="26" t="str">
        <f t="shared" si="41"/>
        <v>-</v>
      </c>
      <c r="U95" s="14"/>
      <c r="V95" s="26" t="str">
        <f t="shared" si="42"/>
        <v>-</v>
      </c>
      <c r="W95" s="14"/>
      <c r="X95" s="26" t="str">
        <f t="shared" si="43"/>
        <v>-</v>
      </c>
      <c r="Y95" s="14"/>
      <c r="Z95" s="26" t="str">
        <f t="shared" si="44"/>
        <v>-</v>
      </c>
      <c r="AA95" s="14"/>
      <c r="AB95" s="26" t="str">
        <f t="shared" si="45"/>
        <v>-</v>
      </c>
      <c r="AC95" s="14"/>
      <c r="AD95" s="26" t="str">
        <f t="shared" si="46"/>
        <v>-</v>
      </c>
      <c r="AE95" s="14"/>
      <c r="AF95" s="26" t="str">
        <f t="shared" si="47"/>
        <v>-</v>
      </c>
      <c r="AG95" s="14"/>
      <c r="AH95" s="26" t="str">
        <f t="shared" si="48"/>
        <v>-</v>
      </c>
      <c r="AI95" s="46">
        <f t="shared" si="49"/>
        <v>0</v>
      </c>
      <c r="AJ95" s="27" t="e">
        <f>VLOOKUP($AJ$18,Datos!$K$6:$P$12,MATCH('ENUMERACION CASAS RURALES'!C95,Datos!$K$6:$P$6,0),FALSE)</f>
        <v>#N/A</v>
      </c>
      <c r="AK95" s="27" t="e">
        <f>VLOOKUP($AK$18,Datos!$K$6:$P$12,MATCH('ENUMERACION CASAS RURALES'!C95,Datos!$K$6:$P$6,0),FALSE)</f>
        <v>#N/A</v>
      </c>
      <c r="AL95" s="26" t="e">
        <f t="shared" si="50"/>
        <v>#N/A</v>
      </c>
      <c r="AM95" s="27">
        <f t="shared" si="51"/>
        <v>0</v>
      </c>
      <c r="AN95" s="14" t="s">
        <v>1901</v>
      </c>
      <c r="AO95" s="27" t="e">
        <f>VLOOKUP(AN95,Datos!$K$6:$P$10,MATCH('ENUMERACION CASAS RURALES'!$C95,Datos!$K$6:$P$6,0),FALSE)</f>
        <v>#N/A</v>
      </c>
      <c r="AP95" s="27" t="e">
        <f t="shared" si="52"/>
        <v>#N/A</v>
      </c>
      <c r="AQ95" s="14"/>
      <c r="AR95" s="14" t="s">
        <v>1901</v>
      </c>
      <c r="AS95" s="27" t="e">
        <f>VLOOKUP(AR95,Datos!$K$6:$P$10,MATCH('ENUMERACION CASAS RURALES'!$C95,Datos!$K$6:$P$6,0),FALSE)</f>
        <v>#N/A</v>
      </c>
      <c r="AT95" s="27" t="e">
        <f t="shared" si="53"/>
        <v>#N/A</v>
      </c>
      <c r="AU95" s="14"/>
      <c r="AV95" s="14" t="s">
        <v>1901</v>
      </c>
      <c r="AW95" s="27" t="e">
        <f>VLOOKUP(AV95,Datos!$K$6:$P$10,MATCH('ENUMERACION CASAS RURALES'!$C95,Datos!$K$6:$P$6,0),FALSE)</f>
        <v>#N/A</v>
      </c>
      <c r="AX95" s="27" t="e">
        <f t="shared" si="54"/>
        <v>#N/A</v>
      </c>
      <c r="AY95" s="14"/>
      <c r="AZ95" s="14" t="s">
        <v>1901</v>
      </c>
      <c r="BA95" s="27" t="e">
        <f>VLOOKUP(AZ95,Datos!$K$6:$P$10,MATCH('ENUMERACION CASAS RURALES'!$C95,Datos!$K$6:$P$6,0),FALSE)</f>
        <v>#N/A</v>
      </c>
      <c r="BB95" s="27" t="e">
        <f t="shared" si="55"/>
        <v>#N/A</v>
      </c>
      <c r="BC95" s="14"/>
      <c r="BD95" s="14" t="s">
        <v>1901</v>
      </c>
      <c r="BE95" s="27" t="e">
        <f>VLOOKUP(BD95,Datos!$K$6:$P$10,MATCH('ENUMERACION CASAS RURALES'!$C95,Datos!$K$6:$P$6,0),FALSE)</f>
        <v>#N/A</v>
      </c>
      <c r="BF95" s="27" t="e">
        <f t="shared" si="56"/>
        <v>#N/A</v>
      </c>
      <c r="BG95" s="14"/>
      <c r="BH95" s="14" t="s">
        <v>1901</v>
      </c>
      <c r="BI95" s="27" t="e">
        <f>VLOOKUP(BH95,Datos!$K$6:$P$10,MATCH('ENUMERACION CASAS RURALES'!$C95,Datos!$K$6:$P$6,0),FALSE)</f>
        <v>#N/A</v>
      </c>
      <c r="BJ95" s="27" t="e">
        <f t="shared" si="57"/>
        <v>#N/A</v>
      </c>
      <c r="BK95" s="14"/>
      <c r="BL95" s="14" t="s">
        <v>1901</v>
      </c>
      <c r="BM95" s="27" t="e">
        <f>VLOOKUP(BL95,Datos!$K$6:$P$10,MATCH('ENUMERACION CASAS RURALES'!$C95,Datos!$K$6:$P$6,0),FALSE)</f>
        <v>#N/A</v>
      </c>
      <c r="BN95" s="27" t="e">
        <f t="shared" si="58"/>
        <v>#N/A</v>
      </c>
      <c r="BO95" s="14"/>
      <c r="BP95" s="14" t="s">
        <v>1901</v>
      </c>
      <c r="BQ95" s="27" t="e">
        <f>VLOOKUP(BP95,Datos!$K$6:$P$10,MATCH('ENUMERACION CASAS RURALES'!$C95,Datos!$K$6:$P$6,0),FALSE)</f>
        <v>#N/A</v>
      </c>
      <c r="BR95" s="27" t="e">
        <f t="shared" si="59"/>
        <v>#N/A</v>
      </c>
      <c r="BS95" s="14"/>
      <c r="BT95" s="14" t="s">
        <v>1901</v>
      </c>
      <c r="BU95" s="27" t="e">
        <f>VLOOKUP(BT95,Datos!$K$6:$P$10,MATCH('ENUMERACION CASAS RURALES'!$C95,Datos!$K$6:$P$6,0),FALSE)</f>
        <v>#N/A</v>
      </c>
      <c r="BV95" s="27" t="e">
        <f t="shared" si="60"/>
        <v>#N/A</v>
      </c>
      <c r="BW95" s="14"/>
      <c r="BX95" s="14" t="s">
        <v>1901</v>
      </c>
      <c r="BY95" s="27" t="e">
        <f>VLOOKUP(BX95,Datos!$K$6:$P$10,MATCH('ENUMERACION CASAS RURALES'!$C95,Datos!$K$6:$P$6,0),FALSE)</f>
        <v>#N/A</v>
      </c>
      <c r="BZ95" s="27" t="e">
        <f t="shared" si="61"/>
        <v>#N/A</v>
      </c>
      <c r="CA95" s="14"/>
      <c r="CB95" s="46">
        <f t="shared" si="62"/>
        <v>0</v>
      </c>
      <c r="CC95" s="32">
        <v>0</v>
      </c>
      <c r="CD95" s="27" t="e">
        <f>IF(((VLOOKUP($CD$19,Datos!$K$6:$P$9,MATCH('ENUMERACION CASAS RURALES'!$C95,Datos!$K$6:$P$6,0),FALSE))*CB95)&lt;10,10,((VLOOKUP($CD$19,Datos!$K$6:$P$9,MATCH('ENUMERACION CASAS RURALES'!$C95,Datos!$K$6:$P$6,0),FALSE))*CB95))</f>
        <v>#N/A</v>
      </c>
      <c r="CE95" s="27" t="str">
        <f t="shared" si="63"/>
        <v/>
      </c>
      <c r="CF95" s="26" t="e">
        <f t="shared" si="64"/>
        <v>#N/A</v>
      </c>
      <c r="CG95" s="49">
        <f t="shared" si="65"/>
        <v>0</v>
      </c>
      <c r="CH95" s="50"/>
      <c r="CI95" s="46">
        <f t="shared" si="66"/>
        <v>0</v>
      </c>
      <c r="CJ95" s="43" t="s">
        <v>1904</v>
      </c>
      <c r="CK95" s="44" t="str">
        <f t="shared" si="67"/>
        <v/>
      </c>
      <c r="CL95" s="43" t="s">
        <v>1904</v>
      </c>
      <c r="CM95" s="44" t="str">
        <f t="shared" si="68"/>
        <v/>
      </c>
      <c r="CN95" s="43" t="s">
        <v>1904</v>
      </c>
      <c r="CO95" s="44" t="str">
        <f t="shared" si="69"/>
        <v/>
      </c>
      <c r="CP95" s="43" t="s">
        <v>1904</v>
      </c>
      <c r="CQ95" s="44" t="str">
        <f t="shared" si="70"/>
        <v/>
      </c>
      <c r="CR95" s="43" t="s">
        <v>1904</v>
      </c>
      <c r="CS95" s="40" t="str">
        <f t="shared" si="71"/>
        <v>Rellene todos los datos</v>
      </c>
      <c r="CT95" s="40"/>
      <c r="CU95" s="6" t="str">
        <f t="shared" si="38"/>
        <v/>
      </c>
    </row>
    <row r="96" spans="1:99" ht="30.75" thickBot="1" x14ac:dyDescent="0.3">
      <c r="A96" s="13"/>
      <c r="B96" s="13" t="s">
        <v>1901</v>
      </c>
      <c r="C96" s="15" t="s">
        <v>1120</v>
      </c>
      <c r="D96" s="9" t="s">
        <v>1118</v>
      </c>
      <c r="E96" s="10" t="str">
        <f t="shared" si="37"/>
        <v>XX</v>
      </c>
      <c r="F96" s="13"/>
      <c r="G96" s="22" t="s">
        <v>1119</v>
      </c>
      <c r="H96" s="24">
        <f>IFERROR(VLOOKUP('ENUMERACION CASAS RURALES'!G96,Datos!$A$1:$B$47,2,FALSE),"")</f>
        <v>0</v>
      </c>
      <c r="I96" s="22"/>
      <c r="J96" s="25" t="str">
        <f>IFERROR(VLOOKUP('ENUMERACION CASAS RURALES'!I96,Datos!$D$2:$F$1070,3,FALSE),"")</f>
        <v/>
      </c>
      <c r="K96" s="13"/>
      <c r="L96" s="14"/>
      <c r="M96" s="14"/>
      <c r="N96" s="14"/>
      <c r="O96" s="14"/>
      <c r="P96" s="26" t="str">
        <f t="shared" si="39"/>
        <v>-</v>
      </c>
      <c r="Q96" s="14"/>
      <c r="R96" s="26" t="str">
        <f t="shared" si="40"/>
        <v>-</v>
      </c>
      <c r="S96" s="14"/>
      <c r="T96" s="26" t="str">
        <f t="shared" si="41"/>
        <v>-</v>
      </c>
      <c r="U96" s="14"/>
      <c r="V96" s="26" t="str">
        <f t="shared" si="42"/>
        <v>-</v>
      </c>
      <c r="W96" s="14"/>
      <c r="X96" s="26" t="str">
        <f t="shared" si="43"/>
        <v>-</v>
      </c>
      <c r="Y96" s="14"/>
      <c r="Z96" s="26" t="str">
        <f t="shared" si="44"/>
        <v>-</v>
      </c>
      <c r="AA96" s="14"/>
      <c r="AB96" s="26" t="str">
        <f t="shared" si="45"/>
        <v>-</v>
      </c>
      <c r="AC96" s="14"/>
      <c r="AD96" s="26" t="str">
        <f t="shared" si="46"/>
        <v>-</v>
      </c>
      <c r="AE96" s="14"/>
      <c r="AF96" s="26" t="str">
        <f t="shared" si="47"/>
        <v>-</v>
      </c>
      <c r="AG96" s="14"/>
      <c r="AH96" s="26" t="str">
        <f t="shared" si="48"/>
        <v>-</v>
      </c>
      <c r="AI96" s="46">
        <f t="shared" si="49"/>
        <v>0</v>
      </c>
      <c r="AJ96" s="27" t="e">
        <f>VLOOKUP($AJ$18,Datos!$K$6:$P$12,MATCH('ENUMERACION CASAS RURALES'!C96,Datos!$K$6:$P$6,0),FALSE)</f>
        <v>#N/A</v>
      </c>
      <c r="AK96" s="27" t="e">
        <f>VLOOKUP($AK$18,Datos!$K$6:$P$12,MATCH('ENUMERACION CASAS RURALES'!C96,Datos!$K$6:$P$6,0),FALSE)</f>
        <v>#N/A</v>
      </c>
      <c r="AL96" s="26" t="e">
        <f t="shared" si="50"/>
        <v>#N/A</v>
      </c>
      <c r="AM96" s="27">
        <f t="shared" si="51"/>
        <v>0</v>
      </c>
      <c r="AN96" s="14" t="s">
        <v>1901</v>
      </c>
      <c r="AO96" s="27" t="e">
        <f>VLOOKUP(AN96,Datos!$K$6:$P$10,MATCH('ENUMERACION CASAS RURALES'!$C96,Datos!$K$6:$P$6,0),FALSE)</f>
        <v>#N/A</v>
      </c>
      <c r="AP96" s="27" t="e">
        <f t="shared" si="52"/>
        <v>#N/A</v>
      </c>
      <c r="AQ96" s="14"/>
      <c r="AR96" s="14" t="s">
        <v>1901</v>
      </c>
      <c r="AS96" s="27" t="e">
        <f>VLOOKUP(AR96,Datos!$K$6:$P$10,MATCH('ENUMERACION CASAS RURALES'!$C96,Datos!$K$6:$P$6,0),FALSE)</f>
        <v>#N/A</v>
      </c>
      <c r="AT96" s="27" t="e">
        <f t="shared" si="53"/>
        <v>#N/A</v>
      </c>
      <c r="AU96" s="14"/>
      <c r="AV96" s="14" t="s">
        <v>1901</v>
      </c>
      <c r="AW96" s="27" t="e">
        <f>VLOOKUP(AV96,Datos!$K$6:$P$10,MATCH('ENUMERACION CASAS RURALES'!$C96,Datos!$K$6:$P$6,0),FALSE)</f>
        <v>#N/A</v>
      </c>
      <c r="AX96" s="27" t="e">
        <f t="shared" si="54"/>
        <v>#N/A</v>
      </c>
      <c r="AY96" s="14"/>
      <c r="AZ96" s="14" t="s">
        <v>1901</v>
      </c>
      <c r="BA96" s="27" t="e">
        <f>VLOOKUP(AZ96,Datos!$K$6:$P$10,MATCH('ENUMERACION CASAS RURALES'!$C96,Datos!$K$6:$P$6,0),FALSE)</f>
        <v>#N/A</v>
      </c>
      <c r="BB96" s="27" t="e">
        <f t="shared" si="55"/>
        <v>#N/A</v>
      </c>
      <c r="BC96" s="14"/>
      <c r="BD96" s="14" t="s">
        <v>1901</v>
      </c>
      <c r="BE96" s="27" t="e">
        <f>VLOOKUP(BD96,Datos!$K$6:$P$10,MATCH('ENUMERACION CASAS RURALES'!$C96,Datos!$K$6:$P$6,0),FALSE)</f>
        <v>#N/A</v>
      </c>
      <c r="BF96" s="27" t="e">
        <f t="shared" si="56"/>
        <v>#N/A</v>
      </c>
      <c r="BG96" s="14"/>
      <c r="BH96" s="14" t="s">
        <v>1901</v>
      </c>
      <c r="BI96" s="27" t="e">
        <f>VLOOKUP(BH96,Datos!$K$6:$P$10,MATCH('ENUMERACION CASAS RURALES'!$C96,Datos!$K$6:$P$6,0),FALSE)</f>
        <v>#N/A</v>
      </c>
      <c r="BJ96" s="27" t="e">
        <f t="shared" si="57"/>
        <v>#N/A</v>
      </c>
      <c r="BK96" s="14"/>
      <c r="BL96" s="14" t="s">
        <v>1901</v>
      </c>
      <c r="BM96" s="27" t="e">
        <f>VLOOKUP(BL96,Datos!$K$6:$P$10,MATCH('ENUMERACION CASAS RURALES'!$C96,Datos!$K$6:$P$6,0),FALSE)</f>
        <v>#N/A</v>
      </c>
      <c r="BN96" s="27" t="e">
        <f t="shared" si="58"/>
        <v>#N/A</v>
      </c>
      <c r="BO96" s="14"/>
      <c r="BP96" s="14" t="s">
        <v>1901</v>
      </c>
      <c r="BQ96" s="27" t="e">
        <f>VLOOKUP(BP96,Datos!$K$6:$P$10,MATCH('ENUMERACION CASAS RURALES'!$C96,Datos!$K$6:$P$6,0),FALSE)</f>
        <v>#N/A</v>
      </c>
      <c r="BR96" s="27" t="e">
        <f t="shared" si="59"/>
        <v>#N/A</v>
      </c>
      <c r="BS96" s="14"/>
      <c r="BT96" s="14" t="s">
        <v>1901</v>
      </c>
      <c r="BU96" s="27" t="e">
        <f>VLOOKUP(BT96,Datos!$K$6:$P$10,MATCH('ENUMERACION CASAS RURALES'!$C96,Datos!$K$6:$P$6,0),FALSE)</f>
        <v>#N/A</v>
      </c>
      <c r="BV96" s="27" t="e">
        <f t="shared" si="60"/>
        <v>#N/A</v>
      </c>
      <c r="BW96" s="14"/>
      <c r="BX96" s="14" t="s">
        <v>1901</v>
      </c>
      <c r="BY96" s="27" t="e">
        <f>VLOOKUP(BX96,Datos!$K$6:$P$10,MATCH('ENUMERACION CASAS RURALES'!$C96,Datos!$K$6:$P$6,0),FALSE)</f>
        <v>#N/A</v>
      </c>
      <c r="BZ96" s="27" t="e">
        <f t="shared" si="61"/>
        <v>#N/A</v>
      </c>
      <c r="CA96" s="14"/>
      <c r="CB96" s="46">
        <f t="shared" si="62"/>
        <v>0</v>
      </c>
      <c r="CC96" s="32">
        <v>0</v>
      </c>
      <c r="CD96" s="27" t="e">
        <f>IF(((VLOOKUP($CD$19,Datos!$K$6:$P$9,MATCH('ENUMERACION CASAS RURALES'!$C96,Datos!$K$6:$P$6,0),FALSE))*CB96)&lt;10,10,((VLOOKUP($CD$19,Datos!$K$6:$P$9,MATCH('ENUMERACION CASAS RURALES'!$C96,Datos!$K$6:$P$6,0),FALSE))*CB96))</f>
        <v>#N/A</v>
      </c>
      <c r="CE96" s="27" t="str">
        <f t="shared" si="63"/>
        <v/>
      </c>
      <c r="CF96" s="26" t="e">
        <f t="shared" si="64"/>
        <v>#N/A</v>
      </c>
      <c r="CG96" s="49">
        <f t="shared" si="65"/>
        <v>0</v>
      </c>
      <c r="CH96" s="50"/>
      <c r="CI96" s="46">
        <f t="shared" si="66"/>
        <v>0</v>
      </c>
      <c r="CJ96" s="43" t="s">
        <v>1904</v>
      </c>
      <c r="CK96" s="44" t="str">
        <f t="shared" si="67"/>
        <v/>
      </c>
      <c r="CL96" s="43" t="s">
        <v>1904</v>
      </c>
      <c r="CM96" s="44" t="str">
        <f t="shared" si="68"/>
        <v/>
      </c>
      <c r="CN96" s="43" t="s">
        <v>1904</v>
      </c>
      <c r="CO96" s="44" t="str">
        <f t="shared" si="69"/>
        <v/>
      </c>
      <c r="CP96" s="43" t="s">
        <v>1904</v>
      </c>
      <c r="CQ96" s="44" t="str">
        <f t="shared" si="70"/>
        <v/>
      </c>
      <c r="CR96" s="43" t="s">
        <v>1904</v>
      </c>
      <c r="CS96" s="40" t="str">
        <f t="shared" si="71"/>
        <v>Rellene todos los datos</v>
      </c>
      <c r="CT96" s="40"/>
      <c r="CU96" s="6" t="str">
        <f t="shared" si="38"/>
        <v/>
      </c>
    </row>
    <row r="97" spans="1:99" ht="30.75" thickBot="1" x14ac:dyDescent="0.3">
      <c r="A97" s="13"/>
      <c r="B97" s="13" t="s">
        <v>1901</v>
      </c>
      <c r="C97" s="15" t="s">
        <v>1120</v>
      </c>
      <c r="D97" s="9" t="s">
        <v>1118</v>
      </c>
      <c r="E97" s="10" t="str">
        <f t="shared" si="37"/>
        <v>XX</v>
      </c>
      <c r="F97" s="13"/>
      <c r="G97" s="22" t="s">
        <v>1119</v>
      </c>
      <c r="H97" s="24">
        <f>IFERROR(VLOOKUP('ENUMERACION CASAS RURALES'!G97,Datos!$A$1:$B$47,2,FALSE),"")</f>
        <v>0</v>
      </c>
      <c r="I97" s="22"/>
      <c r="J97" s="25" t="str">
        <f>IFERROR(VLOOKUP('ENUMERACION CASAS RURALES'!I97,Datos!$D$2:$F$1070,3,FALSE),"")</f>
        <v/>
      </c>
      <c r="K97" s="13"/>
      <c r="L97" s="14"/>
      <c r="M97" s="14"/>
      <c r="N97" s="14"/>
      <c r="O97" s="14"/>
      <c r="P97" s="26" t="str">
        <f t="shared" si="39"/>
        <v>-</v>
      </c>
      <c r="Q97" s="14"/>
      <c r="R97" s="26" t="str">
        <f t="shared" si="40"/>
        <v>-</v>
      </c>
      <c r="S97" s="14"/>
      <c r="T97" s="26" t="str">
        <f t="shared" si="41"/>
        <v>-</v>
      </c>
      <c r="U97" s="14"/>
      <c r="V97" s="26" t="str">
        <f t="shared" si="42"/>
        <v>-</v>
      </c>
      <c r="W97" s="14"/>
      <c r="X97" s="26" t="str">
        <f t="shared" si="43"/>
        <v>-</v>
      </c>
      <c r="Y97" s="14"/>
      <c r="Z97" s="26" t="str">
        <f t="shared" si="44"/>
        <v>-</v>
      </c>
      <c r="AA97" s="14"/>
      <c r="AB97" s="26" t="str">
        <f t="shared" si="45"/>
        <v>-</v>
      </c>
      <c r="AC97" s="14"/>
      <c r="AD97" s="26" t="str">
        <f t="shared" si="46"/>
        <v>-</v>
      </c>
      <c r="AE97" s="14"/>
      <c r="AF97" s="26" t="str">
        <f t="shared" si="47"/>
        <v>-</v>
      </c>
      <c r="AG97" s="14"/>
      <c r="AH97" s="26" t="str">
        <f t="shared" si="48"/>
        <v>-</v>
      </c>
      <c r="AI97" s="46">
        <f t="shared" si="49"/>
        <v>0</v>
      </c>
      <c r="AJ97" s="27" t="e">
        <f>VLOOKUP($AJ$18,Datos!$K$6:$P$12,MATCH('ENUMERACION CASAS RURALES'!C97,Datos!$K$6:$P$6,0),FALSE)</f>
        <v>#N/A</v>
      </c>
      <c r="AK97" s="27" t="e">
        <f>VLOOKUP($AK$18,Datos!$K$6:$P$12,MATCH('ENUMERACION CASAS RURALES'!C97,Datos!$K$6:$P$6,0),FALSE)</f>
        <v>#N/A</v>
      </c>
      <c r="AL97" s="26" t="e">
        <f t="shared" si="50"/>
        <v>#N/A</v>
      </c>
      <c r="AM97" s="27">
        <f t="shared" si="51"/>
        <v>0</v>
      </c>
      <c r="AN97" s="14" t="s">
        <v>1901</v>
      </c>
      <c r="AO97" s="27" t="e">
        <f>VLOOKUP(AN97,Datos!$K$6:$P$10,MATCH('ENUMERACION CASAS RURALES'!$C97,Datos!$K$6:$P$6,0),FALSE)</f>
        <v>#N/A</v>
      </c>
      <c r="AP97" s="27" t="e">
        <f t="shared" si="52"/>
        <v>#N/A</v>
      </c>
      <c r="AQ97" s="14"/>
      <c r="AR97" s="14" t="s">
        <v>1901</v>
      </c>
      <c r="AS97" s="27" t="e">
        <f>VLOOKUP(AR97,Datos!$K$6:$P$10,MATCH('ENUMERACION CASAS RURALES'!$C97,Datos!$K$6:$P$6,0),FALSE)</f>
        <v>#N/A</v>
      </c>
      <c r="AT97" s="27" t="e">
        <f t="shared" si="53"/>
        <v>#N/A</v>
      </c>
      <c r="AU97" s="14"/>
      <c r="AV97" s="14" t="s">
        <v>1901</v>
      </c>
      <c r="AW97" s="27" t="e">
        <f>VLOOKUP(AV97,Datos!$K$6:$P$10,MATCH('ENUMERACION CASAS RURALES'!$C97,Datos!$K$6:$P$6,0),FALSE)</f>
        <v>#N/A</v>
      </c>
      <c r="AX97" s="27" t="e">
        <f t="shared" si="54"/>
        <v>#N/A</v>
      </c>
      <c r="AY97" s="14"/>
      <c r="AZ97" s="14" t="s">
        <v>1901</v>
      </c>
      <c r="BA97" s="27" t="e">
        <f>VLOOKUP(AZ97,Datos!$K$6:$P$10,MATCH('ENUMERACION CASAS RURALES'!$C97,Datos!$K$6:$P$6,0),FALSE)</f>
        <v>#N/A</v>
      </c>
      <c r="BB97" s="27" t="e">
        <f t="shared" si="55"/>
        <v>#N/A</v>
      </c>
      <c r="BC97" s="14"/>
      <c r="BD97" s="14" t="s">
        <v>1901</v>
      </c>
      <c r="BE97" s="27" t="e">
        <f>VLOOKUP(BD97,Datos!$K$6:$P$10,MATCH('ENUMERACION CASAS RURALES'!$C97,Datos!$K$6:$P$6,0),FALSE)</f>
        <v>#N/A</v>
      </c>
      <c r="BF97" s="27" t="e">
        <f t="shared" si="56"/>
        <v>#N/A</v>
      </c>
      <c r="BG97" s="14"/>
      <c r="BH97" s="14" t="s">
        <v>1901</v>
      </c>
      <c r="BI97" s="27" t="e">
        <f>VLOOKUP(BH97,Datos!$K$6:$P$10,MATCH('ENUMERACION CASAS RURALES'!$C97,Datos!$K$6:$P$6,0),FALSE)</f>
        <v>#N/A</v>
      </c>
      <c r="BJ97" s="27" t="e">
        <f t="shared" si="57"/>
        <v>#N/A</v>
      </c>
      <c r="BK97" s="14"/>
      <c r="BL97" s="14" t="s">
        <v>1901</v>
      </c>
      <c r="BM97" s="27" t="e">
        <f>VLOOKUP(BL97,Datos!$K$6:$P$10,MATCH('ENUMERACION CASAS RURALES'!$C97,Datos!$K$6:$P$6,0),FALSE)</f>
        <v>#N/A</v>
      </c>
      <c r="BN97" s="27" t="e">
        <f t="shared" si="58"/>
        <v>#N/A</v>
      </c>
      <c r="BO97" s="14"/>
      <c r="BP97" s="14" t="s">
        <v>1901</v>
      </c>
      <c r="BQ97" s="27" t="e">
        <f>VLOOKUP(BP97,Datos!$K$6:$P$10,MATCH('ENUMERACION CASAS RURALES'!$C97,Datos!$K$6:$P$6,0),FALSE)</f>
        <v>#N/A</v>
      </c>
      <c r="BR97" s="27" t="e">
        <f t="shared" si="59"/>
        <v>#N/A</v>
      </c>
      <c r="BS97" s="14"/>
      <c r="BT97" s="14" t="s">
        <v>1901</v>
      </c>
      <c r="BU97" s="27" t="e">
        <f>VLOOKUP(BT97,Datos!$K$6:$P$10,MATCH('ENUMERACION CASAS RURALES'!$C97,Datos!$K$6:$P$6,0),FALSE)</f>
        <v>#N/A</v>
      </c>
      <c r="BV97" s="27" t="e">
        <f t="shared" si="60"/>
        <v>#N/A</v>
      </c>
      <c r="BW97" s="14"/>
      <c r="BX97" s="14" t="s">
        <v>1901</v>
      </c>
      <c r="BY97" s="27" t="e">
        <f>VLOOKUP(BX97,Datos!$K$6:$P$10,MATCH('ENUMERACION CASAS RURALES'!$C97,Datos!$K$6:$P$6,0),FALSE)</f>
        <v>#N/A</v>
      </c>
      <c r="BZ97" s="27" t="e">
        <f t="shared" si="61"/>
        <v>#N/A</v>
      </c>
      <c r="CA97" s="14"/>
      <c r="CB97" s="46">
        <f t="shared" si="62"/>
        <v>0</v>
      </c>
      <c r="CC97" s="32">
        <v>0</v>
      </c>
      <c r="CD97" s="27" t="e">
        <f>IF(((VLOOKUP($CD$19,Datos!$K$6:$P$9,MATCH('ENUMERACION CASAS RURALES'!$C97,Datos!$K$6:$P$6,0),FALSE))*CB97)&lt;10,10,((VLOOKUP($CD$19,Datos!$K$6:$P$9,MATCH('ENUMERACION CASAS RURALES'!$C97,Datos!$K$6:$P$6,0),FALSE))*CB97))</f>
        <v>#N/A</v>
      </c>
      <c r="CE97" s="27" t="str">
        <f t="shared" si="63"/>
        <v/>
      </c>
      <c r="CF97" s="26" t="e">
        <f t="shared" si="64"/>
        <v>#N/A</v>
      </c>
      <c r="CG97" s="49">
        <f t="shared" si="65"/>
        <v>0</v>
      </c>
      <c r="CH97" s="50"/>
      <c r="CI97" s="46">
        <f t="shared" si="66"/>
        <v>0</v>
      </c>
      <c r="CJ97" s="43" t="s">
        <v>1904</v>
      </c>
      <c r="CK97" s="44" t="str">
        <f t="shared" si="67"/>
        <v/>
      </c>
      <c r="CL97" s="43" t="s">
        <v>1904</v>
      </c>
      <c r="CM97" s="44" t="str">
        <f t="shared" si="68"/>
        <v/>
      </c>
      <c r="CN97" s="43" t="s">
        <v>1904</v>
      </c>
      <c r="CO97" s="44" t="str">
        <f t="shared" si="69"/>
        <v/>
      </c>
      <c r="CP97" s="43" t="s">
        <v>1904</v>
      </c>
      <c r="CQ97" s="44" t="str">
        <f t="shared" si="70"/>
        <v/>
      </c>
      <c r="CR97" s="43" t="s">
        <v>1904</v>
      </c>
      <c r="CS97" s="40" t="str">
        <f t="shared" si="71"/>
        <v>Rellene todos los datos</v>
      </c>
      <c r="CT97" s="40"/>
      <c r="CU97" s="6" t="str">
        <f t="shared" si="38"/>
        <v/>
      </c>
    </row>
    <row r="98" spans="1:99" ht="30.75" thickBot="1" x14ac:dyDescent="0.3">
      <c r="A98" s="13"/>
      <c r="B98" s="13" t="s">
        <v>1901</v>
      </c>
      <c r="C98" s="15" t="s">
        <v>1120</v>
      </c>
      <c r="D98" s="9" t="s">
        <v>1118</v>
      </c>
      <c r="E98" s="10" t="str">
        <f t="shared" si="37"/>
        <v>XX</v>
      </c>
      <c r="F98" s="13"/>
      <c r="G98" s="22" t="s">
        <v>1119</v>
      </c>
      <c r="H98" s="24">
        <f>IFERROR(VLOOKUP('ENUMERACION CASAS RURALES'!G98,Datos!$A$1:$B$47,2,FALSE),"")</f>
        <v>0</v>
      </c>
      <c r="I98" s="22"/>
      <c r="J98" s="25" t="str">
        <f>IFERROR(VLOOKUP('ENUMERACION CASAS RURALES'!I98,Datos!$D$2:$F$1070,3,FALSE),"")</f>
        <v/>
      </c>
      <c r="K98" s="13"/>
      <c r="L98" s="14"/>
      <c r="M98" s="14"/>
      <c r="N98" s="14"/>
      <c r="O98" s="14"/>
      <c r="P98" s="26" t="str">
        <f t="shared" si="39"/>
        <v>-</v>
      </c>
      <c r="Q98" s="14"/>
      <c r="R98" s="26" t="str">
        <f t="shared" si="40"/>
        <v>-</v>
      </c>
      <c r="S98" s="14"/>
      <c r="T98" s="26" t="str">
        <f t="shared" si="41"/>
        <v>-</v>
      </c>
      <c r="U98" s="14"/>
      <c r="V98" s="26" t="str">
        <f t="shared" si="42"/>
        <v>-</v>
      </c>
      <c r="W98" s="14"/>
      <c r="X98" s="26" t="str">
        <f t="shared" si="43"/>
        <v>-</v>
      </c>
      <c r="Y98" s="14"/>
      <c r="Z98" s="26" t="str">
        <f t="shared" si="44"/>
        <v>-</v>
      </c>
      <c r="AA98" s="14"/>
      <c r="AB98" s="26" t="str">
        <f t="shared" si="45"/>
        <v>-</v>
      </c>
      <c r="AC98" s="14"/>
      <c r="AD98" s="26" t="str">
        <f t="shared" si="46"/>
        <v>-</v>
      </c>
      <c r="AE98" s="14"/>
      <c r="AF98" s="26" t="str">
        <f t="shared" si="47"/>
        <v>-</v>
      </c>
      <c r="AG98" s="14"/>
      <c r="AH98" s="26" t="str">
        <f t="shared" si="48"/>
        <v>-</v>
      </c>
      <c r="AI98" s="46">
        <f t="shared" si="49"/>
        <v>0</v>
      </c>
      <c r="AJ98" s="27" t="e">
        <f>VLOOKUP($AJ$18,Datos!$K$6:$P$12,MATCH('ENUMERACION CASAS RURALES'!C98,Datos!$K$6:$P$6,0),FALSE)</f>
        <v>#N/A</v>
      </c>
      <c r="AK98" s="27" t="e">
        <f>VLOOKUP($AK$18,Datos!$K$6:$P$12,MATCH('ENUMERACION CASAS RURALES'!C98,Datos!$K$6:$P$6,0),FALSE)</f>
        <v>#N/A</v>
      </c>
      <c r="AL98" s="26" t="e">
        <f t="shared" si="50"/>
        <v>#N/A</v>
      </c>
      <c r="AM98" s="27">
        <f t="shared" si="51"/>
        <v>0</v>
      </c>
      <c r="AN98" s="14" t="s">
        <v>1901</v>
      </c>
      <c r="AO98" s="27" t="e">
        <f>VLOOKUP(AN98,Datos!$K$6:$P$10,MATCH('ENUMERACION CASAS RURALES'!$C98,Datos!$K$6:$P$6,0),FALSE)</f>
        <v>#N/A</v>
      </c>
      <c r="AP98" s="27" t="e">
        <f t="shared" si="52"/>
        <v>#N/A</v>
      </c>
      <c r="AQ98" s="14"/>
      <c r="AR98" s="14" t="s">
        <v>1901</v>
      </c>
      <c r="AS98" s="27" t="e">
        <f>VLOOKUP(AR98,Datos!$K$6:$P$10,MATCH('ENUMERACION CASAS RURALES'!$C98,Datos!$K$6:$P$6,0),FALSE)</f>
        <v>#N/A</v>
      </c>
      <c r="AT98" s="27" t="e">
        <f t="shared" si="53"/>
        <v>#N/A</v>
      </c>
      <c r="AU98" s="14"/>
      <c r="AV98" s="14" t="s">
        <v>1901</v>
      </c>
      <c r="AW98" s="27" t="e">
        <f>VLOOKUP(AV98,Datos!$K$6:$P$10,MATCH('ENUMERACION CASAS RURALES'!$C98,Datos!$K$6:$P$6,0),FALSE)</f>
        <v>#N/A</v>
      </c>
      <c r="AX98" s="27" t="e">
        <f t="shared" si="54"/>
        <v>#N/A</v>
      </c>
      <c r="AY98" s="14"/>
      <c r="AZ98" s="14" t="s">
        <v>1901</v>
      </c>
      <c r="BA98" s="27" t="e">
        <f>VLOOKUP(AZ98,Datos!$K$6:$P$10,MATCH('ENUMERACION CASAS RURALES'!$C98,Datos!$K$6:$P$6,0),FALSE)</f>
        <v>#N/A</v>
      </c>
      <c r="BB98" s="27" t="e">
        <f t="shared" si="55"/>
        <v>#N/A</v>
      </c>
      <c r="BC98" s="14"/>
      <c r="BD98" s="14" t="s">
        <v>1901</v>
      </c>
      <c r="BE98" s="27" t="e">
        <f>VLOOKUP(BD98,Datos!$K$6:$P$10,MATCH('ENUMERACION CASAS RURALES'!$C98,Datos!$K$6:$P$6,0),FALSE)</f>
        <v>#N/A</v>
      </c>
      <c r="BF98" s="27" t="e">
        <f t="shared" si="56"/>
        <v>#N/A</v>
      </c>
      <c r="BG98" s="14"/>
      <c r="BH98" s="14" t="s">
        <v>1901</v>
      </c>
      <c r="BI98" s="27" t="e">
        <f>VLOOKUP(BH98,Datos!$K$6:$P$10,MATCH('ENUMERACION CASAS RURALES'!$C98,Datos!$K$6:$P$6,0),FALSE)</f>
        <v>#N/A</v>
      </c>
      <c r="BJ98" s="27" t="e">
        <f t="shared" si="57"/>
        <v>#N/A</v>
      </c>
      <c r="BK98" s="14"/>
      <c r="BL98" s="14" t="s">
        <v>1901</v>
      </c>
      <c r="BM98" s="27" t="e">
        <f>VLOOKUP(BL98,Datos!$K$6:$P$10,MATCH('ENUMERACION CASAS RURALES'!$C98,Datos!$K$6:$P$6,0),FALSE)</f>
        <v>#N/A</v>
      </c>
      <c r="BN98" s="27" t="e">
        <f t="shared" si="58"/>
        <v>#N/A</v>
      </c>
      <c r="BO98" s="14"/>
      <c r="BP98" s="14" t="s">
        <v>1901</v>
      </c>
      <c r="BQ98" s="27" t="e">
        <f>VLOOKUP(BP98,Datos!$K$6:$P$10,MATCH('ENUMERACION CASAS RURALES'!$C98,Datos!$K$6:$P$6,0),FALSE)</f>
        <v>#N/A</v>
      </c>
      <c r="BR98" s="27" t="e">
        <f t="shared" si="59"/>
        <v>#N/A</v>
      </c>
      <c r="BS98" s="14"/>
      <c r="BT98" s="14" t="s">
        <v>1901</v>
      </c>
      <c r="BU98" s="27" t="e">
        <f>VLOOKUP(BT98,Datos!$K$6:$P$10,MATCH('ENUMERACION CASAS RURALES'!$C98,Datos!$K$6:$P$6,0),FALSE)</f>
        <v>#N/A</v>
      </c>
      <c r="BV98" s="27" t="e">
        <f t="shared" si="60"/>
        <v>#N/A</v>
      </c>
      <c r="BW98" s="14"/>
      <c r="BX98" s="14" t="s">
        <v>1901</v>
      </c>
      <c r="BY98" s="27" t="e">
        <f>VLOOKUP(BX98,Datos!$K$6:$P$10,MATCH('ENUMERACION CASAS RURALES'!$C98,Datos!$K$6:$P$6,0),FALSE)</f>
        <v>#N/A</v>
      </c>
      <c r="BZ98" s="27" t="e">
        <f t="shared" si="61"/>
        <v>#N/A</v>
      </c>
      <c r="CA98" s="14"/>
      <c r="CB98" s="46">
        <f t="shared" si="62"/>
        <v>0</v>
      </c>
      <c r="CC98" s="32">
        <v>0</v>
      </c>
      <c r="CD98" s="27" t="e">
        <f>IF(((VLOOKUP($CD$19,Datos!$K$6:$P$9,MATCH('ENUMERACION CASAS RURALES'!$C98,Datos!$K$6:$P$6,0),FALSE))*CB98)&lt;10,10,((VLOOKUP($CD$19,Datos!$K$6:$P$9,MATCH('ENUMERACION CASAS RURALES'!$C98,Datos!$K$6:$P$6,0),FALSE))*CB98))</f>
        <v>#N/A</v>
      </c>
      <c r="CE98" s="27" t="str">
        <f t="shared" si="63"/>
        <v/>
      </c>
      <c r="CF98" s="26" t="e">
        <f t="shared" si="64"/>
        <v>#N/A</v>
      </c>
      <c r="CG98" s="49">
        <f t="shared" si="65"/>
        <v>0</v>
      </c>
      <c r="CH98" s="50"/>
      <c r="CI98" s="46">
        <f t="shared" si="66"/>
        <v>0</v>
      </c>
      <c r="CJ98" s="43" t="s">
        <v>1904</v>
      </c>
      <c r="CK98" s="44" t="str">
        <f t="shared" si="67"/>
        <v/>
      </c>
      <c r="CL98" s="43" t="s">
        <v>1904</v>
      </c>
      <c r="CM98" s="44" t="str">
        <f t="shared" si="68"/>
        <v/>
      </c>
      <c r="CN98" s="43" t="s">
        <v>1904</v>
      </c>
      <c r="CO98" s="44" t="str">
        <f t="shared" si="69"/>
        <v/>
      </c>
      <c r="CP98" s="43" t="s">
        <v>1904</v>
      </c>
      <c r="CQ98" s="44" t="str">
        <f t="shared" si="70"/>
        <v/>
      </c>
      <c r="CR98" s="43" t="s">
        <v>1904</v>
      </c>
      <c r="CS98" s="40" t="str">
        <f t="shared" si="71"/>
        <v>Rellene todos los datos</v>
      </c>
      <c r="CT98" s="40"/>
      <c r="CU98" s="6" t="str">
        <f t="shared" si="38"/>
        <v/>
      </c>
    </row>
    <row r="99" spans="1:99" ht="30.75" thickBot="1" x14ac:dyDescent="0.3">
      <c r="A99" s="13"/>
      <c r="B99" s="13" t="s">
        <v>1901</v>
      </c>
      <c r="C99" s="15" t="s">
        <v>1120</v>
      </c>
      <c r="D99" s="9" t="s">
        <v>1118</v>
      </c>
      <c r="E99" s="10" t="str">
        <f t="shared" si="37"/>
        <v>XX</v>
      </c>
      <c r="F99" s="13"/>
      <c r="G99" s="22" t="s">
        <v>1119</v>
      </c>
      <c r="H99" s="24">
        <f>IFERROR(VLOOKUP('ENUMERACION CASAS RURALES'!G99,Datos!$A$1:$B$47,2,FALSE),"")</f>
        <v>0</v>
      </c>
      <c r="I99" s="22"/>
      <c r="J99" s="25" t="str">
        <f>IFERROR(VLOOKUP('ENUMERACION CASAS RURALES'!I99,Datos!$D$2:$F$1070,3,FALSE),"")</f>
        <v/>
      </c>
      <c r="K99" s="13"/>
      <c r="L99" s="14"/>
      <c r="M99" s="14"/>
      <c r="N99" s="14"/>
      <c r="O99" s="14"/>
      <c r="P99" s="26" t="str">
        <f t="shared" si="39"/>
        <v>-</v>
      </c>
      <c r="Q99" s="14"/>
      <c r="R99" s="26" t="str">
        <f t="shared" si="40"/>
        <v>-</v>
      </c>
      <c r="S99" s="14"/>
      <c r="T99" s="26" t="str">
        <f t="shared" si="41"/>
        <v>-</v>
      </c>
      <c r="U99" s="14"/>
      <c r="V99" s="26" t="str">
        <f t="shared" si="42"/>
        <v>-</v>
      </c>
      <c r="W99" s="14"/>
      <c r="X99" s="26" t="str">
        <f t="shared" si="43"/>
        <v>-</v>
      </c>
      <c r="Y99" s="14"/>
      <c r="Z99" s="26" t="str">
        <f t="shared" si="44"/>
        <v>-</v>
      </c>
      <c r="AA99" s="14"/>
      <c r="AB99" s="26" t="str">
        <f t="shared" si="45"/>
        <v>-</v>
      </c>
      <c r="AC99" s="14"/>
      <c r="AD99" s="26" t="str">
        <f t="shared" si="46"/>
        <v>-</v>
      </c>
      <c r="AE99" s="14"/>
      <c r="AF99" s="26" t="str">
        <f t="shared" si="47"/>
        <v>-</v>
      </c>
      <c r="AG99" s="14"/>
      <c r="AH99" s="26" t="str">
        <f t="shared" si="48"/>
        <v>-</v>
      </c>
      <c r="AI99" s="46">
        <f t="shared" si="49"/>
        <v>0</v>
      </c>
      <c r="AJ99" s="27" t="e">
        <f>VLOOKUP($AJ$18,Datos!$K$6:$P$12,MATCH('ENUMERACION CASAS RURALES'!C99,Datos!$K$6:$P$6,0),FALSE)</f>
        <v>#N/A</v>
      </c>
      <c r="AK99" s="27" t="e">
        <f>VLOOKUP($AK$18,Datos!$K$6:$P$12,MATCH('ENUMERACION CASAS RURALES'!C99,Datos!$K$6:$P$6,0),FALSE)</f>
        <v>#N/A</v>
      </c>
      <c r="AL99" s="26" t="e">
        <f t="shared" si="50"/>
        <v>#N/A</v>
      </c>
      <c r="AM99" s="27">
        <f t="shared" si="51"/>
        <v>0</v>
      </c>
      <c r="AN99" s="14" t="s">
        <v>1901</v>
      </c>
      <c r="AO99" s="27" t="e">
        <f>VLOOKUP(AN99,Datos!$K$6:$P$10,MATCH('ENUMERACION CASAS RURALES'!$C99,Datos!$K$6:$P$6,0),FALSE)</f>
        <v>#N/A</v>
      </c>
      <c r="AP99" s="27" t="e">
        <f t="shared" si="52"/>
        <v>#N/A</v>
      </c>
      <c r="AQ99" s="14"/>
      <c r="AR99" s="14" t="s">
        <v>1901</v>
      </c>
      <c r="AS99" s="27" t="e">
        <f>VLOOKUP(AR99,Datos!$K$6:$P$10,MATCH('ENUMERACION CASAS RURALES'!$C99,Datos!$K$6:$P$6,0),FALSE)</f>
        <v>#N/A</v>
      </c>
      <c r="AT99" s="27" t="e">
        <f t="shared" si="53"/>
        <v>#N/A</v>
      </c>
      <c r="AU99" s="14"/>
      <c r="AV99" s="14" t="s">
        <v>1901</v>
      </c>
      <c r="AW99" s="27" t="e">
        <f>VLOOKUP(AV99,Datos!$K$6:$P$10,MATCH('ENUMERACION CASAS RURALES'!$C99,Datos!$K$6:$P$6,0),FALSE)</f>
        <v>#N/A</v>
      </c>
      <c r="AX99" s="27" t="e">
        <f t="shared" si="54"/>
        <v>#N/A</v>
      </c>
      <c r="AY99" s="14"/>
      <c r="AZ99" s="14" t="s">
        <v>1901</v>
      </c>
      <c r="BA99" s="27" t="e">
        <f>VLOOKUP(AZ99,Datos!$K$6:$P$10,MATCH('ENUMERACION CASAS RURALES'!$C99,Datos!$K$6:$P$6,0),FALSE)</f>
        <v>#N/A</v>
      </c>
      <c r="BB99" s="27" t="e">
        <f t="shared" si="55"/>
        <v>#N/A</v>
      </c>
      <c r="BC99" s="14"/>
      <c r="BD99" s="14" t="s">
        <v>1901</v>
      </c>
      <c r="BE99" s="27" t="e">
        <f>VLOOKUP(BD99,Datos!$K$6:$P$10,MATCH('ENUMERACION CASAS RURALES'!$C99,Datos!$K$6:$P$6,0),FALSE)</f>
        <v>#N/A</v>
      </c>
      <c r="BF99" s="27" t="e">
        <f t="shared" si="56"/>
        <v>#N/A</v>
      </c>
      <c r="BG99" s="14"/>
      <c r="BH99" s="14" t="s">
        <v>1901</v>
      </c>
      <c r="BI99" s="27" t="e">
        <f>VLOOKUP(BH99,Datos!$K$6:$P$10,MATCH('ENUMERACION CASAS RURALES'!$C99,Datos!$K$6:$P$6,0),FALSE)</f>
        <v>#N/A</v>
      </c>
      <c r="BJ99" s="27" t="e">
        <f t="shared" si="57"/>
        <v>#N/A</v>
      </c>
      <c r="BK99" s="14"/>
      <c r="BL99" s="14" t="s">
        <v>1901</v>
      </c>
      <c r="BM99" s="27" t="e">
        <f>VLOOKUP(BL99,Datos!$K$6:$P$10,MATCH('ENUMERACION CASAS RURALES'!$C99,Datos!$K$6:$P$6,0),FALSE)</f>
        <v>#N/A</v>
      </c>
      <c r="BN99" s="27" t="e">
        <f t="shared" si="58"/>
        <v>#N/A</v>
      </c>
      <c r="BO99" s="14"/>
      <c r="BP99" s="14" t="s">
        <v>1901</v>
      </c>
      <c r="BQ99" s="27" t="e">
        <f>VLOOKUP(BP99,Datos!$K$6:$P$10,MATCH('ENUMERACION CASAS RURALES'!$C99,Datos!$K$6:$P$6,0),FALSE)</f>
        <v>#N/A</v>
      </c>
      <c r="BR99" s="27" t="e">
        <f t="shared" si="59"/>
        <v>#N/A</v>
      </c>
      <c r="BS99" s="14"/>
      <c r="BT99" s="14" t="s">
        <v>1901</v>
      </c>
      <c r="BU99" s="27" t="e">
        <f>VLOOKUP(BT99,Datos!$K$6:$P$10,MATCH('ENUMERACION CASAS RURALES'!$C99,Datos!$K$6:$P$6,0),FALSE)</f>
        <v>#N/A</v>
      </c>
      <c r="BV99" s="27" t="e">
        <f t="shared" si="60"/>
        <v>#N/A</v>
      </c>
      <c r="BW99" s="14"/>
      <c r="BX99" s="14" t="s">
        <v>1901</v>
      </c>
      <c r="BY99" s="27" t="e">
        <f>VLOOKUP(BX99,Datos!$K$6:$P$10,MATCH('ENUMERACION CASAS RURALES'!$C99,Datos!$K$6:$P$6,0),FALSE)</f>
        <v>#N/A</v>
      </c>
      <c r="BZ99" s="27" t="e">
        <f t="shared" si="61"/>
        <v>#N/A</v>
      </c>
      <c r="CA99" s="14"/>
      <c r="CB99" s="46">
        <f t="shared" si="62"/>
        <v>0</v>
      </c>
      <c r="CC99" s="32">
        <v>0</v>
      </c>
      <c r="CD99" s="27" t="e">
        <f>IF(((VLOOKUP($CD$19,Datos!$K$6:$P$9,MATCH('ENUMERACION CASAS RURALES'!$C99,Datos!$K$6:$P$6,0),FALSE))*CB99)&lt;10,10,((VLOOKUP($CD$19,Datos!$K$6:$P$9,MATCH('ENUMERACION CASAS RURALES'!$C99,Datos!$K$6:$P$6,0),FALSE))*CB99))</f>
        <v>#N/A</v>
      </c>
      <c r="CE99" s="27" t="str">
        <f t="shared" si="63"/>
        <v/>
      </c>
      <c r="CF99" s="26" t="e">
        <f t="shared" si="64"/>
        <v>#N/A</v>
      </c>
      <c r="CG99" s="49">
        <f t="shared" si="65"/>
        <v>0</v>
      </c>
      <c r="CH99" s="50"/>
      <c r="CI99" s="46">
        <f t="shared" si="66"/>
        <v>0</v>
      </c>
      <c r="CJ99" s="43" t="s">
        <v>1904</v>
      </c>
      <c r="CK99" s="44" t="str">
        <f t="shared" si="67"/>
        <v/>
      </c>
      <c r="CL99" s="43" t="s">
        <v>1904</v>
      </c>
      <c r="CM99" s="44" t="str">
        <f t="shared" si="68"/>
        <v/>
      </c>
      <c r="CN99" s="43" t="s">
        <v>1904</v>
      </c>
      <c r="CO99" s="44" t="str">
        <f t="shared" si="69"/>
        <v/>
      </c>
      <c r="CP99" s="43" t="s">
        <v>1904</v>
      </c>
      <c r="CQ99" s="44" t="str">
        <f t="shared" si="70"/>
        <v/>
      </c>
      <c r="CR99" s="43" t="s">
        <v>1904</v>
      </c>
      <c r="CS99" s="40" t="str">
        <f t="shared" si="71"/>
        <v>Rellene todos los datos</v>
      </c>
      <c r="CT99" s="40"/>
      <c r="CU99" s="6" t="str">
        <f t="shared" si="38"/>
        <v/>
      </c>
    </row>
    <row r="100" spans="1:99" ht="30" x14ac:dyDescent="0.25">
      <c r="A100" s="13"/>
      <c r="B100" s="13" t="s">
        <v>1901</v>
      </c>
      <c r="C100" s="15" t="s">
        <v>1120</v>
      </c>
      <c r="D100" s="9" t="s">
        <v>1118</v>
      </c>
      <c r="E100" s="10" t="str">
        <f t="shared" si="37"/>
        <v>XX</v>
      </c>
      <c r="F100" s="13"/>
      <c r="G100" s="22" t="s">
        <v>1119</v>
      </c>
      <c r="H100" s="24">
        <f>IFERROR(VLOOKUP('ENUMERACION CASAS RURALES'!G100,Datos!$A$1:$B$47,2,FALSE),"")</f>
        <v>0</v>
      </c>
      <c r="I100" s="22"/>
      <c r="J100" s="25" t="str">
        <f>IFERROR(VLOOKUP('ENUMERACION CASAS RURALES'!I100,Datos!$D$2:$F$1070,3,FALSE),"")</f>
        <v/>
      </c>
      <c r="K100" s="13"/>
      <c r="L100" s="14"/>
      <c r="M100" s="14"/>
      <c r="N100" s="14"/>
      <c r="O100" s="14"/>
      <c r="P100" s="26" t="str">
        <f t="shared" si="39"/>
        <v>-</v>
      </c>
      <c r="Q100" s="14"/>
      <c r="R100" s="26" t="str">
        <f t="shared" si="40"/>
        <v>-</v>
      </c>
      <c r="S100" s="14"/>
      <c r="T100" s="26" t="str">
        <f t="shared" si="41"/>
        <v>-</v>
      </c>
      <c r="U100" s="14"/>
      <c r="V100" s="26" t="str">
        <f t="shared" si="42"/>
        <v>-</v>
      </c>
      <c r="W100" s="14"/>
      <c r="X100" s="26" t="str">
        <f t="shared" si="43"/>
        <v>-</v>
      </c>
      <c r="Y100" s="14"/>
      <c r="Z100" s="26" t="str">
        <f t="shared" si="44"/>
        <v>-</v>
      </c>
      <c r="AA100" s="14"/>
      <c r="AB100" s="26" t="str">
        <f t="shared" si="45"/>
        <v>-</v>
      </c>
      <c r="AC100" s="14"/>
      <c r="AD100" s="26" t="str">
        <f t="shared" si="46"/>
        <v>-</v>
      </c>
      <c r="AE100" s="14"/>
      <c r="AF100" s="26" t="str">
        <f t="shared" si="47"/>
        <v>-</v>
      </c>
      <c r="AG100" s="14"/>
      <c r="AH100" s="26" t="str">
        <f t="shared" si="48"/>
        <v>-</v>
      </c>
      <c r="AI100" s="46">
        <f t="shared" si="49"/>
        <v>0</v>
      </c>
      <c r="AJ100" s="27" t="e">
        <f>VLOOKUP($AJ$18,Datos!$K$6:$P$12,MATCH('ENUMERACION CASAS RURALES'!C100,Datos!$K$6:$P$6,0),FALSE)</f>
        <v>#N/A</v>
      </c>
      <c r="AK100" s="27" t="e">
        <f>VLOOKUP($AK$18,Datos!$K$6:$P$12,MATCH('ENUMERACION CASAS RURALES'!C100,Datos!$K$6:$P$6,0),FALSE)</f>
        <v>#N/A</v>
      </c>
      <c r="AL100" s="26" t="e">
        <f t="shared" si="50"/>
        <v>#N/A</v>
      </c>
      <c r="AM100" s="27">
        <f t="shared" si="51"/>
        <v>0</v>
      </c>
      <c r="AN100" s="14" t="s">
        <v>1901</v>
      </c>
      <c r="AO100" s="27" t="e">
        <f>VLOOKUP(AN100,Datos!$K$6:$P$10,MATCH('ENUMERACION CASAS RURALES'!$C100,Datos!$K$6:$P$6,0),FALSE)</f>
        <v>#N/A</v>
      </c>
      <c r="AP100" s="27" t="e">
        <f t="shared" si="52"/>
        <v>#N/A</v>
      </c>
      <c r="AQ100" s="14"/>
      <c r="AR100" s="14" t="s">
        <v>1901</v>
      </c>
      <c r="AS100" s="27" t="e">
        <f>VLOOKUP(AR100,Datos!$K$6:$P$10,MATCH('ENUMERACION CASAS RURALES'!$C100,Datos!$K$6:$P$6,0),FALSE)</f>
        <v>#N/A</v>
      </c>
      <c r="AT100" s="27" t="e">
        <f t="shared" si="53"/>
        <v>#N/A</v>
      </c>
      <c r="AU100" s="14"/>
      <c r="AV100" s="14" t="s">
        <v>1901</v>
      </c>
      <c r="AW100" s="27" t="e">
        <f>VLOOKUP(AV100,Datos!$K$6:$P$10,MATCH('ENUMERACION CASAS RURALES'!$C100,Datos!$K$6:$P$6,0),FALSE)</f>
        <v>#N/A</v>
      </c>
      <c r="AX100" s="27" t="e">
        <f t="shared" si="54"/>
        <v>#N/A</v>
      </c>
      <c r="AY100" s="14"/>
      <c r="AZ100" s="14" t="s">
        <v>1901</v>
      </c>
      <c r="BA100" s="27" t="e">
        <f>VLOOKUP(AZ100,Datos!$K$6:$P$10,MATCH('ENUMERACION CASAS RURALES'!$C100,Datos!$K$6:$P$6,0),FALSE)</f>
        <v>#N/A</v>
      </c>
      <c r="BB100" s="27" t="e">
        <f t="shared" si="55"/>
        <v>#N/A</v>
      </c>
      <c r="BC100" s="14"/>
      <c r="BD100" s="14" t="s">
        <v>1901</v>
      </c>
      <c r="BE100" s="27" t="e">
        <f>VLOOKUP(BD100,Datos!$K$6:$P$10,MATCH('ENUMERACION CASAS RURALES'!$C100,Datos!$K$6:$P$6,0),FALSE)</f>
        <v>#N/A</v>
      </c>
      <c r="BF100" s="27" t="e">
        <f t="shared" si="56"/>
        <v>#N/A</v>
      </c>
      <c r="BG100" s="14"/>
      <c r="BH100" s="14" t="s">
        <v>1901</v>
      </c>
      <c r="BI100" s="27" t="e">
        <f>VLOOKUP(BH100,Datos!$K$6:$P$10,MATCH('ENUMERACION CASAS RURALES'!$C100,Datos!$K$6:$P$6,0),FALSE)</f>
        <v>#N/A</v>
      </c>
      <c r="BJ100" s="27" t="e">
        <f t="shared" si="57"/>
        <v>#N/A</v>
      </c>
      <c r="BK100" s="14"/>
      <c r="BL100" s="14" t="s">
        <v>1901</v>
      </c>
      <c r="BM100" s="27" t="e">
        <f>VLOOKUP(BL100,Datos!$K$6:$P$10,MATCH('ENUMERACION CASAS RURALES'!$C100,Datos!$K$6:$P$6,0),FALSE)</f>
        <v>#N/A</v>
      </c>
      <c r="BN100" s="27" t="e">
        <f t="shared" si="58"/>
        <v>#N/A</v>
      </c>
      <c r="BO100" s="14"/>
      <c r="BP100" s="14" t="s">
        <v>1901</v>
      </c>
      <c r="BQ100" s="27" t="e">
        <f>VLOOKUP(BP100,Datos!$K$6:$P$10,MATCH('ENUMERACION CASAS RURALES'!$C100,Datos!$K$6:$P$6,0),FALSE)</f>
        <v>#N/A</v>
      </c>
      <c r="BR100" s="27" t="e">
        <f t="shared" si="59"/>
        <v>#N/A</v>
      </c>
      <c r="BS100" s="14"/>
      <c r="BT100" s="14" t="s">
        <v>1901</v>
      </c>
      <c r="BU100" s="27" t="e">
        <f>VLOOKUP(BT100,Datos!$K$6:$P$10,MATCH('ENUMERACION CASAS RURALES'!$C100,Datos!$K$6:$P$6,0),FALSE)</f>
        <v>#N/A</v>
      </c>
      <c r="BV100" s="27" t="e">
        <f t="shared" si="60"/>
        <v>#N/A</v>
      </c>
      <c r="BW100" s="14"/>
      <c r="BX100" s="14" t="s">
        <v>1901</v>
      </c>
      <c r="BY100" s="27" t="e">
        <f>VLOOKUP(BX100,Datos!$K$6:$P$10,MATCH('ENUMERACION CASAS RURALES'!$C100,Datos!$K$6:$P$6,0),FALSE)</f>
        <v>#N/A</v>
      </c>
      <c r="BZ100" s="27" t="e">
        <f t="shared" si="61"/>
        <v>#N/A</v>
      </c>
      <c r="CA100" s="14"/>
      <c r="CB100" s="46">
        <f t="shared" si="62"/>
        <v>0</v>
      </c>
      <c r="CC100" s="32">
        <v>0</v>
      </c>
      <c r="CD100" s="27" t="e">
        <f>IF(((VLOOKUP($CD$19,Datos!$K$6:$P$9,MATCH('ENUMERACION CASAS RURALES'!$C100,Datos!$K$6:$P$6,0),FALSE))*CB100)&lt;10,10,((VLOOKUP($CD$19,Datos!$K$6:$P$9,MATCH('ENUMERACION CASAS RURALES'!$C100,Datos!$K$6:$P$6,0),FALSE))*CB100))</f>
        <v>#N/A</v>
      </c>
      <c r="CE100" s="27" t="str">
        <f t="shared" si="63"/>
        <v/>
      </c>
      <c r="CF100" s="26" t="e">
        <f t="shared" si="64"/>
        <v>#N/A</v>
      </c>
      <c r="CG100" s="49">
        <f t="shared" si="65"/>
        <v>0</v>
      </c>
      <c r="CH100" s="50"/>
      <c r="CI100" s="46">
        <f t="shared" si="66"/>
        <v>0</v>
      </c>
      <c r="CJ100" s="43" t="s">
        <v>1904</v>
      </c>
      <c r="CK100" s="44" t="str">
        <f t="shared" si="67"/>
        <v/>
      </c>
      <c r="CL100" s="43" t="s">
        <v>1904</v>
      </c>
      <c r="CM100" s="44" t="str">
        <f t="shared" si="68"/>
        <v/>
      </c>
      <c r="CN100" s="43" t="s">
        <v>1904</v>
      </c>
      <c r="CO100" s="44" t="str">
        <f t="shared" si="69"/>
        <v/>
      </c>
      <c r="CP100" s="43" t="s">
        <v>1904</v>
      </c>
      <c r="CQ100" s="44" t="str">
        <f t="shared" si="70"/>
        <v/>
      </c>
      <c r="CR100" s="43" t="s">
        <v>1904</v>
      </c>
      <c r="CS100" s="40" t="str">
        <f t="shared" si="71"/>
        <v>Rellene todos los datos</v>
      </c>
      <c r="CT100" s="40"/>
      <c r="CU100" s="6" t="str">
        <f t="shared" si="38"/>
        <v/>
      </c>
    </row>
    <row r="102" spans="1:99" hidden="1" x14ac:dyDescent="0.25">
      <c r="A102" s="30"/>
      <c r="B102">
        <f>COUNTIF($B$20:$B$100,"Completa")</f>
        <v>0</v>
      </c>
      <c r="C102" s="15" t="s">
        <v>1951</v>
      </c>
      <c r="AN102">
        <f>COUNTIF($AN$20:$AN$100,"INDIVIDUAL")</f>
        <v>0</v>
      </c>
      <c r="AP102" s="27">
        <f>COUNTIF(AP20:AP100,"No cumple")</f>
        <v>0</v>
      </c>
      <c r="AR102">
        <f>COUNTIF($AR$20:$AR$100,"INDIVIDUAL")</f>
        <v>0</v>
      </c>
      <c r="AT102" s="27">
        <f>COUNTIF(AT20:AT100,"No cumple")</f>
        <v>0</v>
      </c>
      <c r="AV102">
        <f>COUNTIF($AV$20:$AV$100,"INDIVIDUAL")</f>
        <v>0</v>
      </c>
      <c r="AX102" s="27">
        <f>COUNTIF(AX20:AX100,"No cumple")</f>
        <v>0</v>
      </c>
      <c r="AZ102">
        <f>COUNTIF($AZ$20:$AZ$100,"INDIVIDUAL")</f>
        <v>0</v>
      </c>
      <c r="BB102" s="27">
        <f>COUNTIF(BB20:BB100,"No cumple")</f>
        <v>0</v>
      </c>
      <c r="BD102">
        <f>COUNTIF($BD$20:$BD$100,"INDIVIDUAL")</f>
        <v>0</v>
      </c>
      <c r="BF102" s="27">
        <f>COUNTIF(BF20:BF100,"No cumple")</f>
        <v>0</v>
      </c>
      <c r="BH102">
        <f>COUNTIF($BH$20:$BH$100,"INDIVIDUAL")</f>
        <v>0</v>
      </c>
      <c r="BJ102" s="27">
        <f>COUNTIF(BJ20:BJ100,"No cumple")</f>
        <v>0</v>
      </c>
      <c r="BL102">
        <f>COUNTIF($BX$20:$BX$100,"INDIVIDUAL")</f>
        <v>0</v>
      </c>
      <c r="BN102" s="27">
        <f>COUNTIF(BN20:BN100,"No cumple")</f>
        <v>0</v>
      </c>
      <c r="BP102">
        <f>COUNTIF($BX$20:$BX$100,"INDIVIDUAL")</f>
        <v>0</v>
      </c>
      <c r="BR102" s="27">
        <f>COUNTIF(BR20:BR100,"No cumple")</f>
        <v>0</v>
      </c>
      <c r="BT102">
        <f>COUNTIF($BX$20:$BX$100,"INDIVIDUAL")</f>
        <v>0</v>
      </c>
      <c r="BV102" s="27">
        <f>COUNTIF(BV20:BV100,"No cumple")</f>
        <v>0</v>
      </c>
      <c r="BX102">
        <f>COUNTIF($BX$20:$BX$100,"INDIVIDUAL")</f>
        <v>0</v>
      </c>
      <c r="BZ102" s="27">
        <f>COUNTIF(BZ20:BZ100,"No cumple")</f>
        <v>0</v>
      </c>
      <c r="CE102" s="27">
        <f>COUNTIF(CE20:CE100,"No cumple")</f>
        <v>0</v>
      </c>
      <c r="CM102" s="27">
        <f>COUNTIF(CM20:CM100,"No cumple")</f>
        <v>0</v>
      </c>
      <c r="CN102" s="27"/>
      <c r="CO102" s="27"/>
      <c r="CQ102" s="27">
        <f>COUNTIF(CQ20:CQ100,"No cumple")</f>
        <v>0</v>
      </c>
      <c r="CU102" s="6">
        <f>COUNTIF(CU20:CU100,"Es obligatorio para su clasificación rellenar TIPO y CATEGORÍA de apartamento")</f>
        <v>0</v>
      </c>
    </row>
    <row r="103" spans="1:99" ht="30" hidden="1" x14ac:dyDescent="0.25">
      <c r="A103" s="30"/>
      <c r="B103">
        <f>COUNTIF($B$20:$B$100,"Régimen compartido")</f>
        <v>0</v>
      </c>
      <c r="C103" s="15" t="s">
        <v>1952</v>
      </c>
      <c r="AN103">
        <f>COUNTIF($AN$20:$AN$100,"DOBLE")</f>
        <v>0</v>
      </c>
      <c r="AR103">
        <f>COUNTIF($AR$20:$AR$100,"DOBLE")</f>
        <v>0</v>
      </c>
      <c r="AV103">
        <f>COUNTIF($AV$20:$AV$100,"DOBLE")</f>
        <v>0</v>
      </c>
      <c r="AZ103">
        <f>COUNTIF($AZ$20:$AZ$100,"DOBLE")</f>
        <v>0</v>
      </c>
      <c r="BD103">
        <f>COUNTIF($BD$20:$BD$100,"DOBLE")</f>
        <v>0</v>
      </c>
      <c r="BH103">
        <f>COUNTIF($BH$20:$BH$100,"DOBLE")</f>
        <v>0</v>
      </c>
      <c r="BL103">
        <f>COUNTIF($BX$20:$BX$100,"DOBLE")</f>
        <v>0</v>
      </c>
      <c r="BP103">
        <f>COUNTIF($BX$20:$BX$100,"DOBLE")</f>
        <v>0</v>
      </c>
      <c r="BT103">
        <f>COUNTIF($BX$20:$BX$100,"DOBLE")</f>
        <v>0</v>
      </c>
      <c r="BX103">
        <f>COUNTIF($BX$20:$BX$100,"DOBLE")</f>
        <v>0</v>
      </c>
    </row>
    <row r="104" spans="1:99" hidden="1" x14ac:dyDescent="0.25">
      <c r="A104" s="30"/>
      <c r="C104" s="15"/>
      <c r="AN104">
        <f>COUNTIF($AN$20:$AN$100,"TRIPLE")</f>
        <v>0</v>
      </c>
      <c r="AR104">
        <f>COUNTIF($AR$20:$AR$100,"TRIPLE")</f>
        <v>0</v>
      </c>
      <c r="AV104">
        <f>COUNTIF($AV$20:$AV$100,"TRIPLE")</f>
        <v>0</v>
      </c>
      <c r="AZ104">
        <f>COUNTIF($AZ$20:$AZ$100,"TRIPLE")</f>
        <v>0</v>
      </c>
      <c r="BD104">
        <f>COUNTIF($BD$20:$BD$100,"TRIPLE")</f>
        <v>0</v>
      </c>
      <c r="BH104">
        <f>COUNTIF($BH$20:$BH$100,"TRIPLE")</f>
        <v>0</v>
      </c>
      <c r="BL104">
        <f>COUNTIF($BX$20:$BX$100,"TRIPLE")</f>
        <v>0</v>
      </c>
      <c r="BP104">
        <f>COUNTIF($BX$20:$BX$100,"TRIPLE")</f>
        <v>0</v>
      </c>
      <c r="BT104">
        <f>COUNTIF($BX$20:$BX$100,"TRIPLE")</f>
        <v>0</v>
      </c>
      <c r="BX104">
        <f>COUNTIF($BX$20:$BX$100,"TRIPLE")</f>
        <v>0</v>
      </c>
    </row>
    <row r="105" spans="1:99" hidden="1" x14ac:dyDescent="0.25">
      <c r="A105" s="30"/>
      <c r="B105">
        <f>SUM(B102:B103)</f>
        <v>0</v>
      </c>
      <c r="C105" t="s">
        <v>1953</v>
      </c>
      <c r="E105">
        <f>COUNTIF(CR20:CR100,"SI")</f>
        <v>0</v>
      </c>
      <c r="F105" t="s">
        <v>1927</v>
      </c>
      <c r="AW105" s="23" t="s">
        <v>1922</v>
      </c>
      <c r="AX105" s="30">
        <f>SUM(AP102,AT102,AX102,BB102,BZ102,BF102,BJ102)</f>
        <v>0</v>
      </c>
      <c r="CE105">
        <f>SUM(CE102:CE102)</f>
        <v>0</v>
      </c>
    </row>
    <row r="106" spans="1:99" hidden="1" x14ac:dyDescent="0.25">
      <c r="A106" s="30"/>
      <c r="E106">
        <f>IF(AND($B$105&gt;=5,$B$105&lt;=50),1,IF(AND($B$105&gt;=51,$B$105&lt;=100),2,IF(AND($B$105&gt;=101,$B$105&lt;=150),4,IF(AND($B$105&gt;=151,$B$105&lt;=200),6,IF($B$105&lt;5,0,IF($B$105&gt;250,"Calcular",8))))))</f>
        <v>0</v>
      </c>
      <c r="F106" t="s">
        <v>1925</v>
      </c>
    </row>
    <row r="107" spans="1:99" hidden="1" x14ac:dyDescent="0.25">
      <c r="A107" s="30"/>
      <c r="E107" t="str">
        <f>IF(B105=0,"-",IF(E105&lt;E106,"No cumple","Cumple"))</f>
        <v>-</v>
      </c>
      <c r="F107" t="s">
        <v>1926</v>
      </c>
      <c r="AV107" t="s">
        <v>1915</v>
      </c>
    </row>
    <row r="108" spans="1:99" hidden="1" x14ac:dyDescent="0.25">
      <c r="A108" s="30"/>
      <c r="AV108">
        <f>SUM(AN102,AR102,AV102,AZ102,BX102,BD102,BH102,BL102,BP102,BT102)</f>
        <v>0</v>
      </c>
      <c r="AX108">
        <f>AV108</f>
        <v>0</v>
      </c>
      <c r="AY108" t="s">
        <v>1918</v>
      </c>
    </row>
    <row r="109" spans="1:99" hidden="1" x14ac:dyDescent="0.25">
      <c r="A109" s="30"/>
      <c r="B109">
        <f>COUNTIF(B20:B100,"Seleccione Tipo")</f>
        <v>81</v>
      </c>
      <c r="F109">
        <f>COUNTBLANK(F20:F100)</f>
        <v>81</v>
      </c>
      <c r="G109">
        <f>COUNTIF(G20:G100,"Pinche aquí para seleccionar Municipio")</f>
        <v>81</v>
      </c>
      <c r="I109">
        <f>COUNTBLANK(I20:I100)</f>
        <v>81</v>
      </c>
      <c r="L109">
        <f>COUNTBLANK(L20:L100)</f>
        <v>81</v>
      </c>
      <c r="N109">
        <f>COUNTBLANK(N20:N100)</f>
        <v>81</v>
      </c>
      <c r="AV109" t="s">
        <v>1916</v>
      </c>
    </row>
    <row r="110" spans="1:99" hidden="1" x14ac:dyDescent="0.25">
      <c r="A110" s="30"/>
      <c r="AV110">
        <f>SUM(AN103,AR103,AV103,AZ103,BX103,BD103,BH103,BL103,BP103,BT103)</f>
        <v>0</v>
      </c>
      <c r="AX110">
        <f>AV110*2</f>
        <v>0</v>
      </c>
      <c r="AY110" t="s">
        <v>1918</v>
      </c>
    </row>
    <row r="111" spans="1:99" hidden="1" x14ac:dyDescent="0.25">
      <c r="A111" s="30"/>
      <c r="AV111" t="s">
        <v>1981</v>
      </c>
    </row>
    <row r="112" spans="1:99" hidden="1" x14ac:dyDescent="0.25">
      <c r="A112" s="30"/>
      <c r="AV112">
        <f>SUM(AN104,AR104,AV104,AZ104,BX104,BD104,BH104,BL104,BP104,BT104)</f>
        <v>0</v>
      </c>
      <c r="AX112">
        <f>AV112*3</f>
        <v>0</v>
      </c>
      <c r="AY112" t="s">
        <v>1918</v>
      </c>
    </row>
    <row r="113" spans="1:51" hidden="1" x14ac:dyDescent="0.25">
      <c r="A113" s="30"/>
      <c r="AV113" t="s">
        <v>1991</v>
      </c>
    </row>
    <row r="114" spans="1:51" hidden="1" x14ac:dyDescent="0.25">
      <c r="A114" s="30"/>
      <c r="AV114">
        <f>SUM(CH20:CH100)</f>
        <v>0</v>
      </c>
      <c r="AX114">
        <f>AV114</f>
        <v>0</v>
      </c>
      <c r="AY114" t="s">
        <v>1918</v>
      </c>
    </row>
    <row r="115" spans="1:51" hidden="1" x14ac:dyDescent="0.25">
      <c r="A115" s="30"/>
    </row>
    <row r="116" spans="1:51" hidden="1" x14ac:dyDescent="0.25">
      <c r="A116" s="30"/>
      <c r="AV116" t="s">
        <v>1917</v>
      </c>
      <c r="AX116">
        <f>SUM(AX108:AX114)</f>
        <v>0</v>
      </c>
      <c r="AY116" t="s">
        <v>1918</v>
      </c>
    </row>
  </sheetData>
  <sheetProtection algorithmName="SHA-512" hashValue="pc2nhnv5JuJ5rHS0pXnpl9gbq5JscJ8/79DWaKiOdX5yh76CvasFzMvQojM3brsKLxwzUfRGZFhxOt75nuuqsg==" saltValue="7+wfkufMTHWlDeU4BQjUMQ==" spinCount="100000" sheet="1" objects="1" scenarios="1"/>
  <dataConsolidate/>
  <mergeCells count="41">
    <mergeCell ref="CN18:CN19"/>
    <mergeCell ref="CG18:CG19"/>
    <mergeCell ref="CJ17:CS17"/>
    <mergeCell ref="CO18:CO19"/>
    <mergeCell ref="F14:I14"/>
    <mergeCell ref="BX18:CA18"/>
    <mergeCell ref="O17:CA17"/>
    <mergeCell ref="D19:E19"/>
    <mergeCell ref="CB18:CB19"/>
    <mergeCell ref="B18:C18"/>
    <mergeCell ref="M18:M19"/>
    <mergeCell ref="N18:N19"/>
    <mergeCell ref="AZ18:BC18"/>
    <mergeCell ref="AV18:AY18"/>
    <mergeCell ref="AR18:AU18"/>
    <mergeCell ref="AN18:AQ18"/>
    <mergeCell ref="BL18:BO18"/>
    <mergeCell ref="BP18:BS18"/>
    <mergeCell ref="BT18:BW18"/>
    <mergeCell ref="D18:K18"/>
    <mergeCell ref="B16:C16"/>
    <mergeCell ref="L5:M5"/>
    <mergeCell ref="BD18:BG18"/>
    <mergeCell ref="BH18:BK18"/>
    <mergeCell ref="L13:CS13"/>
    <mergeCell ref="CS18:CS19"/>
    <mergeCell ref="CR18:CR19"/>
    <mergeCell ref="CL18:CL19"/>
    <mergeCell ref="CQ18:CQ19"/>
    <mergeCell ref="CP18:CP19"/>
    <mergeCell ref="CM18:CM19"/>
    <mergeCell ref="CH18:CH19"/>
    <mergeCell ref="CJ18:CJ19"/>
    <mergeCell ref="CK18:CK19"/>
    <mergeCell ref="F16:L16"/>
    <mergeCell ref="L18:L19"/>
    <mergeCell ref="CP11:CS11"/>
    <mergeCell ref="CP7:CS7"/>
    <mergeCell ref="CP8:CS8"/>
    <mergeCell ref="CP9:CS9"/>
    <mergeCell ref="CP10:CS10"/>
  </mergeCells>
  <conditionalFormatting sqref="F14">
    <cfRule type="expression" dxfId="8" priority="15">
      <formula>OR(F7="NO",F8="NO",F9="NO",F10="NO",F11="NO",F12="NO",F13="NO")</formula>
    </cfRule>
  </conditionalFormatting>
  <conditionalFormatting sqref="L5">
    <cfRule type="expression" dxfId="7" priority="1">
      <formula>OR(#REF!&lt;&gt;"*",#REF!&lt;&gt;"*",$L$7&lt;&gt;"*",$L$8&lt;&gt;"*",$L$9&lt;&gt;"*",$L$10&lt;&gt;"*",$L$11&lt;&gt;"*",)</formula>
    </cfRule>
  </conditionalFormatting>
  <conditionalFormatting sqref="L13:L14">
    <cfRule type="expression" dxfId="6" priority="20">
      <formula>OR(#REF!&lt;&gt;"*",#REF!&lt;&gt;"*",$L$7&lt;&gt;"*",$L$8&lt;&gt;"*",$L$9&lt;&gt;"*",$L$10&lt;&gt;"*",$L$11&lt;&gt;"*",)</formula>
    </cfRule>
  </conditionalFormatting>
  <conditionalFormatting sqref="M20:M100">
    <cfRule type="duplicateValues" dxfId="5" priority="19"/>
  </conditionalFormatting>
  <conditionalFormatting sqref="AR11">
    <cfRule type="expression" dxfId="4" priority="18">
      <formula>OR(F8="NO",F9="NO",#REF!="NO")</formula>
    </cfRule>
  </conditionalFormatting>
  <conditionalFormatting sqref="CP6:CT6">
    <cfRule type="expression" dxfId="3" priority="22">
      <formula>#REF!&lt;&gt;"*"</formula>
    </cfRule>
  </conditionalFormatting>
  <conditionalFormatting sqref="CP7:CT11">
    <cfRule type="expression" dxfId="2" priority="4">
      <formula>$L7&lt;&gt;"*"</formula>
    </cfRule>
  </conditionalFormatting>
  <conditionalFormatting sqref="CS20:CT100">
    <cfRule type="containsText" dxfId="1" priority="5" operator="containsText" text="NO CLASIFICABLE">
      <formula>NOT(ISERROR(SEARCH("NO CLASIFICABLE",CS20)))</formula>
    </cfRule>
  </conditionalFormatting>
  <dataValidations count="9">
    <dataValidation type="list" allowBlank="1" showInputMessage="1" showErrorMessage="1" sqref="G20:G100" xr:uid="{00000000-0002-0000-0000-000000000000}">
      <formula1>MUNICIPIOS</formula1>
    </dataValidation>
    <dataValidation type="list" allowBlank="1" showInputMessage="1" showErrorMessage="1" sqref="D20:D100" xr:uid="{00000000-0002-0000-0000-000001000000}">
      <formula1>TIPO_VIA</formula1>
    </dataValidation>
    <dataValidation type="decimal" operator="greaterThan" allowBlank="1" showInputMessage="1" showErrorMessage="1" sqref="AQ20:AQ100 AU20:AU100 AY20:AY100 O20:O100 CA20:CA100 Q20:Q100 S20:S100 U20:U100 BG20:BG100 BC20:BC100 AG20:AG100 BK20:BK100 BO20:BO100 BS20:BS100 BW20:BW100 W20:W100 Y20:Y100 AA20:AA100 AC20:AC100 AE20:AE100" xr:uid="{00000000-0002-0000-0000-000002000000}">
      <formula1>0</formula1>
    </dataValidation>
    <dataValidation type="textLength" operator="equal" allowBlank="1" showInputMessage="1" showErrorMessage="1" error="Introduzca un formato de referencia catastral válido" sqref="M20:M100" xr:uid="{00000000-0002-0000-0000-000003000000}">
      <formula1>20</formula1>
    </dataValidation>
    <dataValidation type="list" allowBlank="1" showInputMessage="1" showErrorMessage="1" sqref="I20:I100" xr:uid="{00000000-0002-0000-0000-000004000000}">
      <formula1>INDIRECT(G20)</formula1>
    </dataValidation>
    <dataValidation operator="greaterThan" allowBlank="1" showInputMessage="1" showErrorMessage="1" sqref="AH20:AH100 P20:P100 T20:T100 R20:R100 V20:V100 X20:X100 Z20:Z100 AB20:AB100 AD20:AD100 AF20:AF100" xr:uid="{00000000-0002-0000-0000-000005000000}"/>
    <dataValidation type="whole" allowBlank="1" showInputMessage="1" showErrorMessage="1" errorTitle="Superadas plazas máximas" error="El número máximo de plazas en convertible no puede superar el 50% de las plazas en dormitorios" promptTitle="Nº plazas convertibles" sqref="CH20:CH100" xr:uid="{00000000-0002-0000-0000-000006000000}">
      <formula1>0</formula1>
      <formula2>CG20</formula2>
    </dataValidation>
    <dataValidation allowBlank="1" showInputMessage="1" showErrorMessage="1" errorTitle="Superadas plazas máximas" error="El número máximo de plazas en convertible no puede superar el 50% de las plazas en dormitorios" promptTitle="Nº plazas convertibles" sqref="CI20:CI100" xr:uid="{00000000-0002-0000-0000-000007000000}"/>
    <dataValidation allowBlank="1" showInputMessage="1" showErrorMessage="1" prompt="Deberán tener suscrito un contrato de seguro de responsabilidad civil que cubra, de forma suficiente, los posibles riesgos de la actividad turística. En cualquier caso, la cuantía mínima de cobertura será de 500.000 € por siniestro" sqref="B16:C16" xr:uid="{00000000-0002-0000-0000-000008000000}"/>
  </dataValidations>
  <pageMargins left="0.19685039370078741" right="0.19685039370078741" top="0.15748031496062992" bottom="0.15748031496062992" header="0.31496062992125984" footer="0.31496062992125984"/>
  <pageSetup paperSize="9" scale="39"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9000000}">
          <x14:formula1>
            <xm:f>Datos!$J$2:$J$4</xm:f>
          </x14:formula1>
          <xm:sqref>F7:F13 CL20:CL100 CP20:CP100 CR20:CR100 CJ20:CJ100 CN20:CN100</xm:sqref>
        </x14:dataValidation>
        <x14:dataValidation type="whole" allowBlank="1" showInputMessage="1" showErrorMessage="1" xr:uid="{00000000-0002-0000-0000-00000A000000}">
          <x14:formula1>
            <xm:f>IF(G20="YECLA",CP!$A$2,CP!$A$3)</xm:f>
          </x14:formula1>
          <x14:formula2>
            <xm:f>CP!$A$982</xm:f>
          </x14:formula2>
          <xm:sqref>N20:N100</xm:sqref>
        </x14:dataValidation>
        <x14:dataValidation type="list" allowBlank="1" showInputMessage="1" showErrorMessage="1" xr:uid="{00000000-0002-0000-0000-00000B000000}">
          <x14:formula1>
            <xm:f>IF($B20="Seleccione Tipo",Datos!$H$13,Datos!$H$13:$H$16)</xm:f>
          </x14:formula1>
          <xm:sqref>AN20:AN100 BH20:BH100 BD20:BD100 BX20:BX100 AZ20:AZ100 AV20:AV100 AR20:AR100 BL20:BL100 BP20:BP100 BT20:BT100</xm:sqref>
        </x14:dataValidation>
        <x14:dataValidation type="list" allowBlank="1" showInputMessage="1" showErrorMessage="1" xr:uid="{00000000-0002-0000-0000-00000C000000}">
          <x14:formula1>
            <xm:f>IF(AND($F$14="",$F$7="SI",$F$8="SI",$F$9="SI"),CATEGORIA,Datos!$H$8)</xm:f>
          </x14:formula1>
          <xm:sqref>C20:C100</xm:sqref>
        </x14:dataValidation>
        <x14:dataValidation type="list" allowBlank="1" showInputMessage="1" showErrorMessage="1" xr:uid="{00000000-0002-0000-0000-00000D000000}">
          <x14:formula1>
            <xm:f>IF(AND($F$7="SI",$F$8="SI",$F$9="SI",$F$10="SI",$F$11="SI",$F$12="SI",$F$13="SI",$F$16&lt;&gt;"",$A20&lt;&gt;""),Datos!$H$9:$H$11,Datos!$H$8)</xm:f>
          </x14:formula1>
          <xm:sqref>B20:B100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71"/>
  <sheetViews>
    <sheetView topLeftCell="A1037" workbookViewId="0">
      <selection activeCell="D1063" sqref="D1063"/>
    </sheetView>
  </sheetViews>
  <sheetFormatPr baseColWidth="10" defaultRowHeight="15" x14ac:dyDescent="0.25"/>
  <cols>
    <col min="1" max="1" width="34.140625" bestFit="1" customWidth="1"/>
    <col min="2" max="2" width="8.85546875" customWidth="1"/>
    <col min="3" max="3" width="3.42578125" customWidth="1"/>
    <col min="4" max="4" width="28.42578125" customWidth="1"/>
    <col min="5" max="5" width="8" customWidth="1"/>
    <col min="6" max="6" width="7.5703125" customWidth="1"/>
    <col min="8" max="8" width="19.5703125" bestFit="1" customWidth="1"/>
    <col min="11" max="11" width="19.140625" bestFit="1" customWidth="1"/>
  </cols>
  <sheetData>
    <row r="1" spans="1:16" x14ac:dyDescent="0.25">
      <c r="A1" s="6" t="s">
        <v>1119</v>
      </c>
      <c r="B1">
        <v>0</v>
      </c>
      <c r="D1" t="s">
        <v>1121</v>
      </c>
      <c r="G1" t="s">
        <v>1996</v>
      </c>
      <c r="H1" t="s">
        <v>976</v>
      </c>
    </row>
    <row r="2" spans="1:16" x14ac:dyDescent="0.25">
      <c r="A2" s="4" t="s">
        <v>975</v>
      </c>
      <c r="B2" s="5">
        <v>30001</v>
      </c>
      <c r="D2" s="4" t="s">
        <v>975</v>
      </c>
      <c r="E2">
        <v>30001</v>
      </c>
      <c r="F2">
        <v>0</v>
      </c>
      <c r="G2">
        <f>COUNTIF($D$2:$D$1071,D2)</f>
        <v>2</v>
      </c>
      <c r="H2" s="7" t="s">
        <v>1120</v>
      </c>
      <c r="J2" t="s">
        <v>1904</v>
      </c>
      <c r="K2" t="s">
        <v>1904</v>
      </c>
    </row>
    <row r="3" spans="1:16" x14ac:dyDescent="0.25">
      <c r="A3" s="4" t="s">
        <v>953</v>
      </c>
      <c r="B3" s="5">
        <v>30002</v>
      </c>
      <c r="D3" s="4" t="s">
        <v>975</v>
      </c>
      <c r="E3">
        <v>30001</v>
      </c>
      <c r="F3">
        <v>1</v>
      </c>
      <c r="G3">
        <f t="shared" ref="G3:G66" si="0">COUNTIF($D$2:$D$1071,D3)</f>
        <v>2</v>
      </c>
      <c r="H3" t="s">
        <v>1939</v>
      </c>
      <c r="J3" t="s">
        <v>1902</v>
      </c>
      <c r="K3" t="s">
        <v>1934</v>
      </c>
    </row>
    <row r="4" spans="1:16" x14ac:dyDescent="0.25">
      <c r="A4" s="4" t="s">
        <v>940</v>
      </c>
      <c r="B4" s="5">
        <v>30003</v>
      </c>
      <c r="D4" s="4" t="s">
        <v>974</v>
      </c>
      <c r="E4">
        <v>30001</v>
      </c>
      <c r="F4">
        <v>2</v>
      </c>
      <c r="G4">
        <f t="shared" si="0"/>
        <v>1</v>
      </c>
      <c r="H4" t="s">
        <v>1940</v>
      </c>
      <c r="J4" t="s">
        <v>1903</v>
      </c>
    </row>
    <row r="5" spans="1:16" x14ac:dyDescent="0.25">
      <c r="A5" s="4" t="s">
        <v>903</v>
      </c>
      <c r="B5" s="5">
        <v>30004</v>
      </c>
      <c r="D5" s="4" t="s">
        <v>973</v>
      </c>
      <c r="E5">
        <v>30001</v>
      </c>
      <c r="F5">
        <v>3</v>
      </c>
      <c r="G5">
        <f t="shared" si="0"/>
        <v>1</v>
      </c>
      <c r="H5" t="s">
        <v>1941</v>
      </c>
    </row>
    <row r="6" spans="1:16" x14ac:dyDescent="0.25">
      <c r="A6" s="4" t="s">
        <v>902</v>
      </c>
      <c r="B6" s="5">
        <v>30005</v>
      </c>
      <c r="D6" s="4" t="s">
        <v>1999</v>
      </c>
      <c r="E6">
        <v>30001</v>
      </c>
      <c r="F6">
        <v>4</v>
      </c>
      <c r="G6">
        <f t="shared" si="0"/>
        <v>1</v>
      </c>
      <c r="H6" t="s">
        <v>1942</v>
      </c>
      <c r="K6" s="54" t="s">
        <v>1949</v>
      </c>
      <c r="L6" s="54" t="s">
        <v>1939</v>
      </c>
      <c r="M6" s="54" t="s">
        <v>1940</v>
      </c>
      <c r="N6" s="54" t="s">
        <v>1941</v>
      </c>
      <c r="O6" s="54" t="s">
        <v>1942</v>
      </c>
      <c r="P6" s="54" t="s">
        <v>1943</v>
      </c>
    </row>
    <row r="7" spans="1:16" x14ac:dyDescent="0.25">
      <c r="A7" s="4" t="s">
        <v>901</v>
      </c>
      <c r="B7" s="5">
        <v>30006</v>
      </c>
      <c r="D7" s="4" t="s">
        <v>972</v>
      </c>
      <c r="E7">
        <v>30001</v>
      </c>
      <c r="F7">
        <v>5</v>
      </c>
      <c r="G7">
        <f t="shared" si="0"/>
        <v>1</v>
      </c>
      <c r="H7" t="s">
        <v>1943</v>
      </c>
      <c r="K7" s="54" t="s">
        <v>1913</v>
      </c>
      <c r="L7">
        <v>6</v>
      </c>
      <c r="M7">
        <v>6</v>
      </c>
      <c r="N7">
        <v>8</v>
      </c>
      <c r="O7">
        <v>10</v>
      </c>
      <c r="P7">
        <v>10</v>
      </c>
    </row>
    <row r="8" spans="1:16" x14ac:dyDescent="0.25">
      <c r="A8" s="4" t="s">
        <v>896</v>
      </c>
      <c r="B8" s="5">
        <v>30007</v>
      </c>
      <c r="D8" s="4" t="s">
        <v>971</v>
      </c>
      <c r="E8">
        <v>30001</v>
      </c>
      <c r="F8">
        <v>6</v>
      </c>
      <c r="G8">
        <f t="shared" si="0"/>
        <v>1</v>
      </c>
      <c r="H8" t="s">
        <v>1929</v>
      </c>
      <c r="I8" t="s">
        <v>1118</v>
      </c>
      <c r="J8" t="s">
        <v>977</v>
      </c>
      <c r="K8" s="54" t="s">
        <v>1914</v>
      </c>
      <c r="L8">
        <v>9</v>
      </c>
      <c r="M8">
        <v>10</v>
      </c>
      <c r="N8">
        <v>12</v>
      </c>
      <c r="O8">
        <v>14</v>
      </c>
      <c r="P8">
        <v>15</v>
      </c>
    </row>
    <row r="9" spans="1:16" x14ac:dyDescent="0.25">
      <c r="A9" s="4" t="s">
        <v>970</v>
      </c>
      <c r="B9" s="5">
        <v>30008</v>
      </c>
      <c r="D9" s="4" t="s">
        <v>969</v>
      </c>
      <c r="E9">
        <v>30001</v>
      </c>
      <c r="F9">
        <v>8</v>
      </c>
      <c r="G9">
        <f t="shared" si="0"/>
        <v>1</v>
      </c>
      <c r="H9" s="7" t="s">
        <v>1901</v>
      </c>
      <c r="I9" s="4" t="s">
        <v>978</v>
      </c>
      <c r="J9" s="4" t="s">
        <v>979</v>
      </c>
      <c r="K9" s="54" t="s">
        <v>1919</v>
      </c>
      <c r="L9">
        <v>2.5</v>
      </c>
      <c r="M9">
        <v>2.5</v>
      </c>
      <c r="N9">
        <v>3</v>
      </c>
      <c r="O9">
        <v>3.5</v>
      </c>
      <c r="P9">
        <v>4</v>
      </c>
    </row>
    <row r="10" spans="1:16" x14ac:dyDescent="0.25">
      <c r="A10" s="4" t="s">
        <v>855</v>
      </c>
      <c r="B10" s="5">
        <v>30009</v>
      </c>
      <c r="D10" s="4" t="s">
        <v>968</v>
      </c>
      <c r="E10">
        <v>30001</v>
      </c>
      <c r="F10">
        <v>9</v>
      </c>
      <c r="G10">
        <f t="shared" si="0"/>
        <v>1</v>
      </c>
      <c r="H10" t="s">
        <v>1944</v>
      </c>
      <c r="I10" s="4" t="s">
        <v>980</v>
      </c>
      <c r="J10" s="4" t="s">
        <v>981</v>
      </c>
      <c r="K10" s="54" t="s">
        <v>1948</v>
      </c>
      <c r="L10">
        <v>14</v>
      </c>
      <c r="M10">
        <v>15</v>
      </c>
      <c r="N10">
        <v>16</v>
      </c>
      <c r="O10">
        <v>18</v>
      </c>
      <c r="P10">
        <v>20</v>
      </c>
    </row>
    <row r="11" spans="1:16" x14ac:dyDescent="0.25">
      <c r="A11" s="4" t="s">
        <v>853</v>
      </c>
      <c r="B11" s="5">
        <v>30010</v>
      </c>
      <c r="D11" s="4" t="s">
        <v>2000</v>
      </c>
      <c r="E11">
        <v>30001</v>
      </c>
      <c r="F11">
        <v>10</v>
      </c>
      <c r="G11">
        <f t="shared" si="0"/>
        <v>1</v>
      </c>
      <c r="H11" t="s">
        <v>1945</v>
      </c>
      <c r="I11" s="4" t="s">
        <v>982</v>
      </c>
      <c r="J11" s="4" t="s">
        <v>983</v>
      </c>
      <c r="K11" s="54" t="s">
        <v>1955</v>
      </c>
      <c r="L11">
        <v>6</v>
      </c>
      <c r="M11">
        <v>6</v>
      </c>
      <c r="N11">
        <v>6</v>
      </c>
      <c r="O11">
        <v>4</v>
      </c>
      <c r="P11">
        <v>4</v>
      </c>
    </row>
    <row r="12" spans="1:16" x14ac:dyDescent="0.25">
      <c r="A12" s="4" t="s">
        <v>850</v>
      </c>
      <c r="B12" s="5">
        <v>30011</v>
      </c>
      <c r="D12" s="4" t="s">
        <v>967</v>
      </c>
      <c r="E12">
        <v>30001</v>
      </c>
      <c r="F12">
        <v>11</v>
      </c>
      <c r="G12">
        <f t="shared" si="0"/>
        <v>1</v>
      </c>
      <c r="I12" s="4" t="s">
        <v>984</v>
      </c>
      <c r="J12" s="4" t="s">
        <v>985</v>
      </c>
      <c r="K12" s="54" t="s">
        <v>1954</v>
      </c>
      <c r="L12">
        <v>2.5</v>
      </c>
      <c r="M12">
        <v>3</v>
      </c>
      <c r="N12">
        <v>3.5</v>
      </c>
      <c r="O12">
        <v>4</v>
      </c>
      <c r="P12">
        <v>5</v>
      </c>
    </row>
    <row r="13" spans="1:16" x14ac:dyDescent="0.25">
      <c r="A13" s="4" t="s">
        <v>844</v>
      </c>
      <c r="B13" s="5">
        <v>30012</v>
      </c>
      <c r="D13" s="4" t="s">
        <v>1997</v>
      </c>
      <c r="E13">
        <v>30001</v>
      </c>
      <c r="F13">
        <v>12</v>
      </c>
      <c r="G13">
        <f t="shared" si="0"/>
        <v>1</v>
      </c>
      <c r="H13" s="7" t="s">
        <v>1901</v>
      </c>
      <c r="I13" s="4" t="s">
        <v>986</v>
      </c>
      <c r="J13" s="4" t="s">
        <v>987</v>
      </c>
    </row>
    <row r="14" spans="1:16" x14ac:dyDescent="0.25">
      <c r="A14" s="4" t="s">
        <v>835</v>
      </c>
      <c r="B14" s="5">
        <v>30013</v>
      </c>
      <c r="D14" s="4" t="s">
        <v>966</v>
      </c>
      <c r="E14">
        <v>30001</v>
      </c>
      <c r="F14">
        <v>13</v>
      </c>
      <c r="G14">
        <f t="shared" si="0"/>
        <v>1</v>
      </c>
      <c r="H14" t="s">
        <v>1913</v>
      </c>
      <c r="I14" s="4" t="s">
        <v>988</v>
      </c>
      <c r="J14" s="4" t="s">
        <v>989</v>
      </c>
      <c r="K14" t="s">
        <v>1933</v>
      </c>
    </row>
    <row r="15" spans="1:16" x14ac:dyDescent="0.25">
      <c r="A15" s="4" t="s">
        <v>2065</v>
      </c>
      <c r="B15" s="5">
        <v>30014</v>
      </c>
      <c r="D15" s="4" t="s">
        <v>965</v>
      </c>
      <c r="E15">
        <v>30001</v>
      </c>
      <c r="F15">
        <v>14</v>
      </c>
      <c r="G15">
        <f t="shared" si="0"/>
        <v>1</v>
      </c>
      <c r="H15" t="s">
        <v>1914</v>
      </c>
      <c r="I15" s="4" t="s">
        <v>990</v>
      </c>
      <c r="J15" s="4" t="s">
        <v>991</v>
      </c>
      <c r="K15">
        <v>0</v>
      </c>
    </row>
    <row r="16" spans="1:16" x14ac:dyDescent="0.25">
      <c r="A16" s="4" t="s">
        <v>1994</v>
      </c>
      <c r="B16" s="5">
        <v>30015</v>
      </c>
      <c r="D16" s="4" t="s">
        <v>964</v>
      </c>
      <c r="E16">
        <v>30001</v>
      </c>
      <c r="F16">
        <v>15</v>
      </c>
      <c r="G16">
        <f t="shared" si="0"/>
        <v>1</v>
      </c>
      <c r="H16" t="s">
        <v>1948</v>
      </c>
      <c r="I16" s="4" t="s">
        <v>771</v>
      </c>
      <c r="J16" s="4" t="s">
        <v>992</v>
      </c>
      <c r="K16">
        <v>1</v>
      </c>
    </row>
    <row r="17" spans="1:11" x14ac:dyDescent="0.25">
      <c r="A17" s="4" t="s">
        <v>789</v>
      </c>
      <c r="B17" s="5">
        <v>30016</v>
      </c>
      <c r="D17" s="4" t="s">
        <v>963</v>
      </c>
      <c r="E17">
        <v>30001</v>
      </c>
      <c r="F17">
        <v>16</v>
      </c>
      <c r="G17">
        <f t="shared" si="0"/>
        <v>1</v>
      </c>
      <c r="I17" s="4" t="s">
        <v>993</v>
      </c>
      <c r="J17" s="4" t="s">
        <v>994</v>
      </c>
      <c r="K17">
        <v>2</v>
      </c>
    </row>
    <row r="18" spans="1:11" x14ac:dyDescent="0.25">
      <c r="A18" s="4" t="s">
        <v>647</v>
      </c>
      <c r="B18" s="5">
        <v>30017</v>
      </c>
      <c r="D18" s="4" t="s">
        <v>962</v>
      </c>
      <c r="E18">
        <v>30001</v>
      </c>
      <c r="F18">
        <v>17</v>
      </c>
      <c r="G18">
        <f t="shared" si="0"/>
        <v>1</v>
      </c>
      <c r="I18" s="4" t="s">
        <v>995</v>
      </c>
      <c r="J18" s="4" t="s">
        <v>996</v>
      </c>
      <c r="K18">
        <v>3</v>
      </c>
    </row>
    <row r="19" spans="1:11" x14ac:dyDescent="0.25">
      <c r="A19" s="4" t="s">
        <v>640</v>
      </c>
      <c r="B19" s="5">
        <v>30018</v>
      </c>
      <c r="D19" s="4" t="s">
        <v>961</v>
      </c>
      <c r="E19">
        <v>30001</v>
      </c>
      <c r="F19">
        <v>18</v>
      </c>
      <c r="G19">
        <f t="shared" si="0"/>
        <v>1</v>
      </c>
      <c r="I19" s="4" t="s">
        <v>997</v>
      </c>
      <c r="J19" s="4" t="s">
        <v>998</v>
      </c>
      <c r="K19">
        <v>4</v>
      </c>
    </row>
    <row r="20" spans="1:11" x14ac:dyDescent="0.25">
      <c r="A20" s="4" t="s">
        <v>633</v>
      </c>
      <c r="B20" s="5">
        <v>30019</v>
      </c>
      <c r="D20" s="4" t="s">
        <v>1998</v>
      </c>
      <c r="E20">
        <v>30001</v>
      </c>
      <c r="F20">
        <v>19</v>
      </c>
      <c r="G20">
        <f t="shared" si="0"/>
        <v>1</v>
      </c>
      <c r="I20" s="4" t="s">
        <v>999</v>
      </c>
      <c r="J20" s="4" t="s">
        <v>1000</v>
      </c>
      <c r="K20">
        <v>5</v>
      </c>
    </row>
    <row r="21" spans="1:11" x14ac:dyDescent="0.25">
      <c r="A21" s="4" t="s">
        <v>620</v>
      </c>
      <c r="B21" s="5">
        <v>30020</v>
      </c>
      <c r="D21" s="4" t="s">
        <v>960</v>
      </c>
      <c r="E21">
        <v>30001</v>
      </c>
      <c r="F21">
        <v>20</v>
      </c>
      <c r="G21">
        <f t="shared" si="0"/>
        <v>1</v>
      </c>
      <c r="I21" s="4" t="s">
        <v>1001</v>
      </c>
      <c r="J21" s="4" t="s">
        <v>1002</v>
      </c>
    </row>
    <row r="22" spans="1:11" x14ac:dyDescent="0.25">
      <c r="A22" s="4" t="s">
        <v>959</v>
      </c>
      <c r="B22" s="5">
        <v>30021</v>
      </c>
      <c r="D22" s="4" t="s">
        <v>958</v>
      </c>
      <c r="E22">
        <v>30001</v>
      </c>
      <c r="F22">
        <v>21</v>
      </c>
      <c r="G22">
        <f t="shared" si="0"/>
        <v>1</v>
      </c>
      <c r="I22" s="4" t="s">
        <v>1003</v>
      </c>
      <c r="J22" s="4" t="s">
        <v>1004</v>
      </c>
    </row>
    <row r="23" spans="1:11" x14ac:dyDescent="0.25">
      <c r="A23" s="4" t="s">
        <v>586</v>
      </c>
      <c r="B23" s="5">
        <v>30022</v>
      </c>
      <c r="D23" s="4" t="s">
        <v>957</v>
      </c>
      <c r="E23">
        <v>30001</v>
      </c>
      <c r="F23">
        <v>22</v>
      </c>
      <c r="G23">
        <f t="shared" si="0"/>
        <v>1</v>
      </c>
      <c r="I23" s="4" t="s">
        <v>1005</v>
      </c>
      <c r="J23" s="4" t="s">
        <v>1006</v>
      </c>
    </row>
    <row r="24" spans="1:11" x14ac:dyDescent="0.25">
      <c r="A24" s="4" t="s">
        <v>575</v>
      </c>
      <c r="B24" s="5">
        <v>30023</v>
      </c>
      <c r="D24" s="4" t="s">
        <v>956</v>
      </c>
      <c r="E24">
        <v>30001</v>
      </c>
      <c r="F24">
        <v>23</v>
      </c>
      <c r="G24">
        <f t="shared" si="0"/>
        <v>1</v>
      </c>
      <c r="I24" s="4" t="s">
        <v>1007</v>
      </c>
      <c r="J24" s="4" t="s">
        <v>1008</v>
      </c>
    </row>
    <row r="25" spans="1:11" x14ac:dyDescent="0.25">
      <c r="A25" s="4" t="s">
        <v>567</v>
      </c>
      <c r="B25" s="5">
        <v>30024</v>
      </c>
      <c r="D25" s="4" t="s">
        <v>955</v>
      </c>
      <c r="E25">
        <v>30001</v>
      </c>
      <c r="F25">
        <v>24</v>
      </c>
      <c r="G25">
        <f t="shared" si="0"/>
        <v>1</v>
      </c>
      <c r="I25" s="4" t="s">
        <v>1009</v>
      </c>
      <c r="J25" s="4" t="s">
        <v>1010</v>
      </c>
    </row>
    <row r="26" spans="1:11" x14ac:dyDescent="0.25">
      <c r="A26" s="4" t="s">
        <v>409</v>
      </c>
      <c r="B26" s="5">
        <v>30025</v>
      </c>
      <c r="D26" s="4" t="s">
        <v>1122</v>
      </c>
      <c r="E26">
        <v>30002</v>
      </c>
      <c r="F26">
        <v>0</v>
      </c>
      <c r="G26">
        <f t="shared" si="0"/>
        <v>1</v>
      </c>
      <c r="I26" s="4" t="s">
        <v>1011</v>
      </c>
      <c r="J26" s="4" t="s">
        <v>1012</v>
      </c>
    </row>
    <row r="27" spans="1:11" x14ac:dyDescent="0.25">
      <c r="A27" s="4" t="s">
        <v>954</v>
      </c>
      <c r="B27" s="5">
        <v>30026</v>
      </c>
      <c r="D27" s="4" t="s">
        <v>953</v>
      </c>
      <c r="E27">
        <v>30002</v>
      </c>
      <c r="F27">
        <v>1</v>
      </c>
      <c r="G27">
        <f t="shared" si="0"/>
        <v>1</v>
      </c>
      <c r="I27" s="4" t="s">
        <v>1013</v>
      </c>
      <c r="J27" s="4" t="s">
        <v>1014</v>
      </c>
    </row>
    <row r="28" spans="1:11" x14ac:dyDescent="0.25">
      <c r="A28" s="4" t="s">
        <v>952</v>
      </c>
      <c r="B28" s="5">
        <v>30027</v>
      </c>
      <c r="D28" s="4" t="s">
        <v>951</v>
      </c>
      <c r="E28">
        <v>30002</v>
      </c>
      <c r="F28">
        <v>2</v>
      </c>
      <c r="G28">
        <f t="shared" si="0"/>
        <v>1</v>
      </c>
      <c r="I28" s="4" t="s">
        <v>1015</v>
      </c>
      <c r="J28" s="4" t="s">
        <v>1016</v>
      </c>
    </row>
    <row r="29" spans="1:11" x14ac:dyDescent="0.25">
      <c r="A29" s="4" t="s">
        <v>378</v>
      </c>
      <c r="B29" s="5">
        <v>30028</v>
      </c>
      <c r="D29" s="4" t="s">
        <v>950</v>
      </c>
      <c r="E29">
        <v>30002</v>
      </c>
      <c r="F29">
        <v>3</v>
      </c>
      <c r="G29">
        <f t="shared" si="0"/>
        <v>1</v>
      </c>
      <c r="I29" s="4" t="s">
        <v>1017</v>
      </c>
      <c r="J29" s="4" t="s">
        <v>1018</v>
      </c>
    </row>
    <row r="30" spans="1:11" x14ac:dyDescent="0.25">
      <c r="A30" s="4" t="s">
        <v>288</v>
      </c>
      <c r="B30" s="5">
        <v>30029</v>
      </c>
      <c r="D30" s="4" t="s">
        <v>949</v>
      </c>
      <c r="E30">
        <v>30002</v>
      </c>
      <c r="F30">
        <v>4</v>
      </c>
      <c r="G30">
        <f t="shared" si="0"/>
        <v>1</v>
      </c>
      <c r="I30" s="4" t="s">
        <v>1019</v>
      </c>
      <c r="J30" s="4" t="s">
        <v>1020</v>
      </c>
    </row>
    <row r="31" spans="1:11" x14ac:dyDescent="0.25">
      <c r="A31" s="4" t="s">
        <v>281</v>
      </c>
      <c r="B31" s="5">
        <v>30030</v>
      </c>
      <c r="D31" s="4" t="s">
        <v>948</v>
      </c>
      <c r="E31">
        <v>30002</v>
      </c>
      <c r="F31">
        <v>5</v>
      </c>
      <c r="G31">
        <f t="shared" si="0"/>
        <v>1</v>
      </c>
      <c r="I31" s="4" t="s">
        <v>1021</v>
      </c>
      <c r="J31" s="4" t="s">
        <v>1022</v>
      </c>
    </row>
    <row r="32" spans="1:11" x14ac:dyDescent="0.25">
      <c r="A32" s="4" t="s">
        <v>142</v>
      </c>
      <c r="B32" s="5">
        <v>30031</v>
      </c>
      <c r="D32" s="4" t="s">
        <v>947</v>
      </c>
      <c r="E32">
        <v>30002</v>
      </c>
      <c r="F32">
        <v>6</v>
      </c>
      <c r="G32">
        <f t="shared" si="0"/>
        <v>1</v>
      </c>
      <c r="I32" s="4" t="s">
        <v>1023</v>
      </c>
      <c r="J32" s="4" t="s">
        <v>1024</v>
      </c>
    </row>
    <row r="33" spans="1:10" x14ac:dyDescent="0.25">
      <c r="A33" s="4" t="s">
        <v>141</v>
      </c>
      <c r="B33" s="5">
        <v>30032</v>
      </c>
      <c r="D33" s="4" t="s">
        <v>946</v>
      </c>
      <c r="E33">
        <v>30002</v>
      </c>
      <c r="F33">
        <v>7</v>
      </c>
      <c r="G33">
        <f t="shared" si="0"/>
        <v>1</v>
      </c>
      <c r="I33" s="4" t="s">
        <v>1025</v>
      </c>
      <c r="J33" s="4" t="s">
        <v>1026</v>
      </c>
    </row>
    <row r="34" spans="1:10" x14ac:dyDescent="0.25">
      <c r="A34" s="4" t="s">
        <v>945</v>
      </c>
      <c r="B34" s="5">
        <v>30033</v>
      </c>
      <c r="D34" s="4" t="s">
        <v>944</v>
      </c>
      <c r="E34">
        <v>30002</v>
      </c>
      <c r="F34">
        <v>9</v>
      </c>
      <c r="G34">
        <f t="shared" si="0"/>
        <v>1</v>
      </c>
      <c r="I34" s="4" t="s">
        <v>1027</v>
      </c>
      <c r="J34" s="4" t="s">
        <v>1028</v>
      </c>
    </row>
    <row r="35" spans="1:10" x14ac:dyDescent="0.25">
      <c r="A35" s="4" t="s">
        <v>118</v>
      </c>
      <c r="B35" s="5">
        <v>30034</v>
      </c>
      <c r="D35" s="4" t="s">
        <v>943</v>
      </c>
      <c r="E35">
        <v>30002</v>
      </c>
      <c r="F35">
        <v>10</v>
      </c>
      <c r="G35">
        <f t="shared" si="0"/>
        <v>1</v>
      </c>
      <c r="I35" s="4" t="s">
        <v>1029</v>
      </c>
      <c r="J35" s="4" t="s">
        <v>1030</v>
      </c>
    </row>
    <row r="36" spans="1:10" x14ac:dyDescent="0.25">
      <c r="A36" s="4" t="s">
        <v>942</v>
      </c>
      <c r="B36" s="5">
        <v>30035</v>
      </c>
      <c r="D36" s="4" t="s">
        <v>940</v>
      </c>
      <c r="E36">
        <v>30003</v>
      </c>
      <c r="F36">
        <v>0</v>
      </c>
      <c r="G36">
        <f t="shared" si="0"/>
        <v>2</v>
      </c>
      <c r="I36" s="4" t="s">
        <v>1031</v>
      </c>
      <c r="J36" s="4" t="s">
        <v>1032</v>
      </c>
    </row>
    <row r="37" spans="1:10" x14ac:dyDescent="0.25">
      <c r="A37" s="4" t="s">
        <v>941</v>
      </c>
      <c r="B37" s="5">
        <v>30036</v>
      </c>
      <c r="D37" s="4" t="s">
        <v>940</v>
      </c>
      <c r="E37">
        <v>30003</v>
      </c>
      <c r="F37">
        <v>1</v>
      </c>
      <c r="G37">
        <f t="shared" si="0"/>
        <v>2</v>
      </c>
      <c r="I37" s="4" t="s">
        <v>1033</v>
      </c>
      <c r="J37" s="4" t="s">
        <v>1034</v>
      </c>
    </row>
    <row r="38" spans="1:10" x14ac:dyDescent="0.25">
      <c r="A38" s="4" t="s">
        <v>939</v>
      </c>
      <c r="B38" s="5">
        <v>30037</v>
      </c>
      <c r="D38" s="4" t="s">
        <v>2001</v>
      </c>
      <c r="E38">
        <v>30003</v>
      </c>
      <c r="F38">
        <v>100</v>
      </c>
      <c r="G38">
        <f t="shared" si="0"/>
        <v>1</v>
      </c>
      <c r="I38" s="4" t="s">
        <v>803</v>
      </c>
      <c r="J38" s="4" t="s">
        <v>1035</v>
      </c>
    </row>
    <row r="39" spans="1:10" x14ac:dyDescent="0.25">
      <c r="A39" s="4" t="s">
        <v>938</v>
      </c>
      <c r="B39" s="5">
        <v>30038</v>
      </c>
      <c r="D39" s="4" t="s">
        <v>937</v>
      </c>
      <c r="E39">
        <v>30003</v>
      </c>
      <c r="F39">
        <v>101</v>
      </c>
      <c r="G39">
        <f t="shared" si="0"/>
        <v>1</v>
      </c>
      <c r="I39" s="4" t="s">
        <v>1036</v>
      </c>
      <c r="J39" s="4" t="s">
        <v>1037</v>
      </c>
    </row>
    <row r="40" spans="1:10" x14ac:dyDescent="0.25">
      <c r="A40" s="4" t="s">
        <v>54</v>
      </c>
      <c r="B40" s="5">
        <v>30039</v>
      </c>
      <c r="D40" s="4" t="s">
        <v>936</v>
      </c>
      <c r="E40">
        <v>30003</v>
      </c>
      <c r="F40">
        <v>102</v>
      </c>
      <c r="G40">
        <f t="shared" si="0"/>
        <v>1</v>
      </c>
      <c r="I40" s="4" t="s">
        <v>1038</v>
      </c>
      <c r="J40" s="4" t="s">
        <v>1039</v>
      </c>
    </row>
    <row r="41" spans="1:10" x14ac:dyDescent="0.25">
      <c r="A41" s="4" t="s">
        <v>26</v>
      </c>
      <c r="B41" s="5">
        <v>30040</v>
      </c>
      <c r="D41" s="4" t="s">
        <v>935</v>
      </c>
      <c r="E41">
        <v>30003</v>
      </c>
      <c r="F41">
        <v>103</v>
      </c>
      <c r="G41">
        <f t="shared" si="0"/>
        <v>1</v>
      </c>
      <c r="I41" s="4" t="s">
        <v>1040</v>
      </c>
      <c r="J41" s="4" t="s">
        <v>1041</v>
      </c>
    </row>
    <row r="42" spans="1:10" x14ac:dyDescent="0.25">
      <c r="A42" s="4" t="s">
        <v>934</v>
      </c>
      <c r="B42" s="5">
        <v>30041</v>
      </c>
      <c r="D42" s="4" t="s">
        <v>933</v>
      </c>
      <c r="E42">
        <v>30003</v>
      </c>
      <c r="F42">
        <v>200</v>
      </c>
      <c r="G42">
        <f t="shared" si="0"/>
        <v>1</v>
      </c>
      <c r="I42" s="4" t="s">
        <v>1042</v>
      </c>
      <c r="J42" s="4" t="s">
        <v>1043</v>
      </c>
    </row>
    <row r="43" spans="1:10" x14ac:dyDescent="0.25">
      <c r="A43" s="4" t="s">
        <v>932</v>
      </c>
      <c r="B43" s="5">
        <v>30042</v>
      </c>
      <c r="D43" s="4" t="s">
        <v>931</v>
      </c>
      <c r="E43">
        <v>30003</v>
      </c>
      <c r="F43">
        <v>201</v>
      </c>
      <c r="G43">
        <f t="shared" si="0"/>
        <v>1</v>
      </c>
      <c r="I43" s="4" t="s">
        <v>1044</v>
      </c>
      <c r="J43" s="4" t="s">
        <v>1045</v>
      </c>
    </row>
    <row r="44" spans="1:10" x14ac:dyDescent="0.25">
      <c r="A44" s="4" t="s">
        <v>8</v>
      </c>
      <c r="B44" s="5">
        <v>30043</v>
      </c>
      <c r="D44" s="4" t="s">
        <v>930</v>
      </c>
      <c r="E44">
        <v>30003</v>
      </c>
      <c r="F44">
        <v>203</v>
      </c>
      <c r="G44">
        <f t="shared" si="0"/>
        <v>1</v>
      </c>
      <c r="I44" s="4" t="s">
        <v>1046</v>
      </c>
      <c r="J44" s="4" t="s">
        <v>1047</v>
      </c>
    </row>
    <row r="45" spans="1:10" x14ac:dyDescent="0.25">
      <c r="A45" s="4" t="s">
        <v>6</v>
      </c>
      <c r="B45" s="5">
        <v>30901</v>
      </c>
      <c r="D45" s="4" t="s">
        <v>929</v>
      </c>
      <c r="E45">
        <v>30003</v>
      </c>
      <c r="F45">
        <v>204</v>
      </c>
      <c r="G45">
        <f t="shared" si="0"/>
        <v>1</v>
      </c>
      <c r="I45" s="4" t="s">
        <v>1048</v>
      </c>
      <c r="J45" s="4" t="s">
        <v>1049</v>
      </c>
    </row>
    <row r="46" spans="1:10" x14ac:dyDescent="0.25">
      <c r="A46" s="4" t="s">
        <v>2066</v>
      </c>
      <c r="B46" s="5">
        <v>30902</v>
      </c>
      <c r="D46" s="4" t="s">
        <v>928</v>
      </c>
      <c r="E46">
        <v>30003</v>
      </c>
      <c r="F46">
        <v>205</v>
      </c>
      <c r="G46">
        <f t="shared" si="0"/>
        <v>1</v>
      </c>
      <c r="I46" s="4" t="s">
        <v>1050</v>
      </c>
      <c r="J46" s="4" t="s">
        <v>1051</v>
      </c>
    </row>
    <row r="47" spans="1:10" x14ac:dyDescent="0.25">
      <c r="A47" s="4" t="s">
        <v>927</v>
      </c>
      <c r="B47" s="5">
        <v>30999</v>
      </c>
      <c r="D47" s="4" t="s">
        <v>926</v>
      </c>
      <c r="E47">
        <v>30003</v>
      </c>
      <c r="F47">
        <v>206</v>
      </c>
      <c r="G47">
        <f t="shared" si="0"/>
        <v>1</v>
      </c>
      <c r="I47" s="4" t="s">
        <v>1052</v>
      </c>
      <c r="J47" s="4" t="s">
        <v>1053</v>
      </c>
    </row>
    <row r="48" spans="1:10" x14ac:dyDescent="0.25">
      <c r="D48" s="4" t="s">
        <v>925</v>
      </c>
      <c r="E48">
        <v>30003</v>
      </c>
      <c r="F48">
        <v>207</v>
      </c>
      <c r="G48">
        <f t="shared" si="0"/>
        <v>1</v>
      </c>
      <c r="I48" s="4" t="s">
        <v>1054</v>
      </c>
      <c r="J48" s="4" t="s">
        <v>1055</v>
      </c>
    </row>
    <row r="49" spans="4:10" x14ac:dyDescent="0.25">
      <c r="D49" s="4" t="s">
        <v>924</v>
      </c>
      <c r="E49">
        <v>30003</v>
      </c>
      <c r="F49">
        <v>208</v>
      </c>
      <c r="G49">
        <f t="shared" si="0"/>
        <v>1</v>
      </c>
      <c r="I49" s="4" t="s">
        <v>1056</v>
      </c>
      <c r="J49" s="4" t="s">
        <v>1057</v>
      </c>
    </row>
    <row r="50" spans="4:10" x14ac:dyDescent="0.25">
      <c r="D50" s="4" t="s">
        <v>923</v>
      </c>
      <c r="E50">
        <v>30003</v>
      </c>
      <c r="F50">
        <v>300</v>
      </c>
      <c r="G50">
        <f t="shared" si="0"/>
        <v>1</v>
      </c>
      <c r="I50" s="4" t="s">
        <v>1058</v>
      </c>
      <c r="J50" s="4" t="s">
        <v>1059</v>
      </c>
    </row>
    <row r="51" spans="4:10" x14ac:dyDescent="0.25">
      <c r="D51" s="4" t="s">
        <v>922</v>
      </c>
      <c r="E51">
        <v>30003</v>
      </c>
      <c r="F51">
        <v>301</v>
      </c>
      <c r="G51">
        <f t="shared" si="0"/>
        <v>1</v>
      </c>
      <c r="I51" s="4" t="s">
        <v>1060</v>
      </c>
      <c r="J51" s="4" t="s">
        <v>1061</v>
      </c>
    </row>
    <row r="52" spans="4:10" x14ac:dyDescent="0.25">
      <c r="D52" s="4" t="s">
        <v>921</v>
      </c>
      <c r="E52">
        <v>30003</v>
      </c>
      <c r="F52">
        <v>302</v>
      </c>
      <c r="G52">
        <f t="shared" si="0"/>
        <v>1</v>
      </c>
      <c r="I52" s="4" t="s">
        <v>1062</v>
      </c>
      <c r="J52" s="4" t="s">
        <v>1063</v>
      </c>
    </row>
    <row r="53" spans="4:10" x14ac:dyDescent="0.25">
      <c r="D53" s="4" t="s">
        <v>920</v>
      </c>
      <c r="E53">
        <v>30003</v>
      </c>
      <c r="F53">
        <v>303</v>
      </c>
      <c r="G53">
        <f t="shared" si="0"/>
        <v>1</v>
      </c>
      <c r="I53" s="4" t="s">
        <v>1064</v>
      </c>
      <c r="J53" s="4" t="s">
        <v>1065</v>
      </c>
    </row>
    <row r="54" spans="4:10" x14ac:dyDescent="0.25">
      <c r="D54" s="4" t="s">
        <v>919</v>
      </c>
      <c r="E54">
        <v>30003</v>
      </c>
      <c r="F54">
        <v>304</v>
      </c>
      <c r="G54">
        <f t="shared" si="0"/>
        <v>1</v>
      </c>
      <c r="I54" s="4" t="s">
        <v>1066</v>
      </c>
      <c r="J54" s="4" t="s">
        <v>1067</v>
      </c>
    </row>
    <row r="55" spans="4:10" x14ac:dyDescent="0.25">
      <c r="D55" s="4" t="s">
        <v>918</v>
      </c>
      <c r="E55">
        <v>30003</v>
      </c>
      <c r="F55">
        <v>305</v>
      </c>
      <c r="G55">
        <f t="shared" si="0"/>
        <v>1</v>
      </c>
      <c r="I55" s="4" t="s">
        <v>1068</v>
      </c>
      <c r="J55" s="4" t="s">
        <v>1069</v>
      </c>
    </row>
    <row r="56" spans="4:10" x14ac:dyDescent="0.25">
      <c r="D56" s="4" t="s">
        <v>917</v>
      </c>
      <c r="E56">
        <v>30003</v>
      </c>
      <c r="F56">
        <v>306</v>
      </c>
      <c r="G56">
        <f t="shared" si="0"/>
        <v>1</v>
      </c>
      <c r="I56" s="4" t="s">
        <v>1070</v>
      </c>
      <c r="J56" s="4" t="s">
        <v>1071</v>
      </c>
    </row>
    <row r="57" spans="4:10" x14ac:dyDescent="0.25">
      <c r="D57" s="4" t="s">
        <v>916</v>
      </c>
      <c r="E57">
        <v>30003</v>
      </c>
      <c r="F57">
        <v>307</v>
      </c>
      <c r="G57">
        <f t="shared" si="0"/>
        <v>1</v>
      </c>
      <c r="I57" s="4" t="s">
        <v>1072</v>
      </c>
      <c r="J57" s="4" t="s">
        <v>1073</v>
      </c>
    </row>
    <row r="58" spans="4:10" x14ac:dyDescent="0.25">
      <c r="D58" s="4" t="s">
        <v>2002</v>
      </c>
      <c r="E58">
        <v>30003</v>
      </c>
      <c r="F58">
        <v>308</v>
      </c>
      <c r="G58">
        <f t="shared" si="0"/>
        <v>1</v>
      </c>
      <c r="I58" s="4" t="s">
        <v>1074</v>
      </c>
      <c r="J58" s="4" t="s">
        <v>1075</v>
      </c>
    </row>
    <row r="59" spans="4:10" x14ac:dyDescent="0.25">
      <c r="D59" s="4" t="s">
        <v>915</v>
      </c>
      <c r="E59">
        <v>30003</v>
      </c>
      <c r="F59">
        <v>400</v>
      </c>
      <c r="G59">
        <f t="shared" si="0"/>
        <v>1</v>
      </c>
      <c r="I59" s="4" t="s">
        <v>1076</v>
      </c>
      <c r="J59" s="4" t="s">
        <v>1077</v>
      </c>
    </row>
    <row r="60" spans="4:10" x14ac:dyDescent="0.25">
      <c r="D60" s="4" t="s">
        <v>914</v>
      </c>
      <c r="E60">
        <v>30003</v>
      </c>
      <c r="F60">
        <v>401</v>
      </c>
      <c r="G60">
        <f t="shared" si="0"/>
        <v>1</v>
      </c>
      <c r="I60" s="4" t="s">
        <v>1078</v>
      </c>
      <c r="J60" s="4" t="s">
        <v>1079</v>
      </c>
    </row>
    <row r="61" spans="4:10" x14ac:dyDescent="0.25">
      <c r="D61" s="4" t="s">
        <v>2003</v>
      </c>
      <c r="E61">
        <v>30003</v>
      </c>
      <c r="F61">
        <v>402</v>
      </c>
      <c r="G61">
        <f t="shared" si="0"/>
        <v>1</v>
      </c>
      <c r="I61" s="4" t="s">
        <v>1080</v>
      </c>
      <c r="J61" s="4" t="s">
        <v>1081</v>
      </c>
    </row>
    <row r="62" spans="4:10" x14ac:dyDescent="0.25">
      <c r="D62" s="4" t="s">
        <v>913</v>
      </c>
      <c r="E62">
        <v>30003</v>
      </c>
      <c r="F62">
        <v>404</v>
      </c>
      <c r="G62">
        <f t="shared" si="0"/>
        <v>1</v>
      </c>
      <c r="I62" s="4" t="s">
        <v>1082</v>
      </c>
      <c r="J62" s="4" t="s">
        <v>1083</v>
      </c>
    </row>
    <row r="63" spans="4:10" x14ac:dyDescent="0.25">
      <c r="D63" s="4" t="s">
        <v>912</v>
      </c>
      <c r="E63">
        <v>30003</v>
      </c>
      <c r="F63">
        <v>405</v>
      </c>
      <c r="G63">
        <f t="shared" si="0"/>
        <v>1</v>
      </c>
      <c r="I63" s="4" t="s">
        <v>1084</v>
      </c>
      <c r="J63" s="4" t="s">
        <v>1085</v>
      </c>
    </row>
    <row r="64" spans="4:10" x14ac:dyDescent="0.25">
      <c r="D64" s="4" t="s">
        <v>911</v>
      </c>
      <c r="E64">
        <v>30003</v>
      </c>
      <c r="F64">
        <v>406</v>
      </c>
      <c r="G64">
        <f t="shared" si="0"/>
        <v>1</v>
      </c>
      <c r="I64" s="4" t="s">
        <v>1086</v>
      </c>
      <c r="J64" s="4" t="s">
        <v>1087</v>
      </c>
    </row>
    <row r="65" spans="4:10" x14ac:dyDescent="0.25">
      <c r="D65" s="4" t="s">
        <v>910</v>
      </c>
      <c r="E65">
        <v>30003</v>
      </c>
      <c r="F65">
        <v>500</v>
      </c>
      <c r="G65">
        <f t="shared" si="0"/>
        <v>1</v>
      </c>
      <c r="I65" s="4" t="s">
        <v>1088</v>
      </c>
      <c r="J65" s="4" t="s">
        <v>1089</v>
      </c>
    </row>
    <row r="66" spans="4:10" x14ac:dyDescent="0.25">
      <c r="D66" s="4" t="s">
        <v>909</v>
      </c>
      <c r="E66">
        <v>30003</v>
      </c>
      <c r="F66">
        <v>501</v>
      </c>
      <c r="G66">
        <f t="shared" si="0"/>
        <v>1</v>
      </c>
      <c r="I66" s="4" t="s">
        <v>1090</v>
      </c>
      <c r="J66" s="4" t="s">
        <v>1091</v>
      </c>
    </row>
    <row r="67" spans="4:10" x14ac:dyDescent="0.25">
      <c r="D67" s="4" t="s">
        <v>908</v>
      </c>
      <c r="E67">
        <v>30003</v>
      </c>
      <c r="F67">
        <v>502</v>
      </c>
      <c r="G67">
        <f t="shared" ref="G67:G130" si="1">COUNTIF($D$2:$D$1071,D67)</f>
        <v>1</v>
      </c>
      <c r="I67" s="4" t="s">
        <v>1092</v>
      </c>
      <c r="J67" s="4" t="s">
        <v>1093</v>
      </c>
    </row>
    <row r="68" spans="4:10" x14ac:dyDescent="0.25">
      <c r="D68" s="4" t="s">
        <v>907</v>
      </c>
      <c r="E68">
        <v>30003</v>
      </c>
      <c r="F68">
        <v>503</v>
      </c>
      <c r="G68">
        <f t="shared" si="1"/>
        <v>1</v>
      </c>
      <c r="I68" s="4" t="s">
        <v>1094</v>
      </c>
      <c r="J68" s="4" t="s">
        <v>1095</v>
      </c>
    </row>
    <row r="69" spans="4:10" x14ac:dyDescent="0.25">
      <c r="D69" s="4" t="s">
        <v>906</v>
      </c>
      <c r="E69">
        <v>30003</v>
      </c>
      <c r="F69">
        <v>504</v>
      </c>
      <c r="G69">
        <f t="shared" si="1"/>
        <v>1</v>
      </c>
      <c r="I69" s="4" t="s">
        <v>1096</v>
      </c>
      <c r="J69" s="4" t="s">
        <v>1097</v>
      </c>
    </row>
    <row r="70" spans="4:10" x14ac:dyDescent="0.25">
      <c r="D70" s="4" t="s">
        <v>905</v>
      </c>
      <c r="E70">
        <v>30003</v>
      </c>
      <c r="F70">
        <v>505</v>
      </c>
      <c r="G70">
        <f t="shared" si="1"/>
        <v>1</v>
      </c>
      <c r="I70" s="4" t="s">
        <v>1098</v>
      </c>
      <c r="J70" s="4" t="s">
        <v>1099</v>
      </c>
    </row>
    <row r="71" spans="4:10" x14ac:dyDescent="0.25">
      <c r="D71" s="4" t="s">
        <v>904</v>
      </c>
      <c r="E71">
        <v>30003</v>
      </c>
      <c r="F71">
        <v>507</v>
      </c>
      <c r="G71">
        <f t="shared" si="1"/>
        <v>1</v>
      </c>
      <c r="I71" s="4" t="s">
        <v>1100</v>
      </c>
      <c r="J71" s="4" t="s">
        <v>1101</v>
      </c>
    </row>
    <row r="72" spans="4:10" x14ac:dyDescent="0.25">
      <c r="D72" s="4" t="s">
        <v>903</v>
      </c>
      <c r="E72">
        <v>30004</v>
      </c>
      <c r="F72">
        <v>0</v>
      </c>
      <c r="G72">
        <f t="shared" si="1"/>
        <v>2</v>
      </c>
      <c r="I72" s="4" t="s">
        <v>1102</v>
      </c>
      <c r="J72" s="4" t="s">
        <v>1103</v>
      </c>
    </row>
    <row r="73" spans="4:10" x14ac:dyDescent="0.25">
      <c r="D73" s="4" t="s">
        <v>903</v>
      </c>
      <c r="E73">
        <v>30004</v>
      </c>
      <c r="F73">
        <v>1</v>
      </c>
      <c r="G73">
        <f t="shared" si="1"/>
        <v>2</v>
      </c>
      <c r="I73" s="4" t="s">
        <v>1104</v>
      </c>
      <c r="J73" s="4" t="s">
        <v>1105</v>
      </c>
    </row>
    <row r="74" spans="4:10" x14ac:dyDescent="0.25">
      <c r="D74" s="4" t="s">
        <v>902</v>
      </c>
      <c r="E74">
        <v>30005</v>
      </c>
      <c r="F74">
        <v>0</v>
      </c>
      <c r="G74">
        <f t="shared" si="1"/>
        <v>2</v>
      </c>
      <c r="I74" s="4" t="s">
        <v>1106</v>
      </c>
      <c r="J74" s="4" t="s">
        <v>1107</v>
      </c>
    </row>
    <row r="75" spans="4:10" x14ac:dyDescent="0.25">
      <c r="D75" s="4" t="s">
        <v>902</v>
      </c>
      <c r="E75">
        <v>30005</v>
      </c>
      <c r="F75">
        <v>1</v>
      </c>
      <c r="G75">
        <f t="shared" si="1"/>
        <v>2</v>
      </c>
      <c r="I75" s="4" t="s">
        <v>1108</v>
      </c>
      <c r="J75" s="4" t="s">
        <v>1109</v>
      </c>
    </row>
    <row r="76" spans="4:10" x14ac:dyDescent="0.25">
      <c r="D76" s="4" t="s">
        <v>2004</v>
      </c>
      <c r="E76">
        <v>30005</v>
      </c>
      <c r="F76">
        <v>2</v>
      </c>
      <c r="G76">
        <f t="shared" si="1"/>
        <v>1</v>
      </c>
      <c r="I76" s="4" t="s">
        <v>1110</v>
      </c>
      <c r="J76" s="4" t="s">
        <v>1111</v>
      </c>
    </row>
    <row r="77" spans="4:10" x14ac:dyDescent="0.25">
      <c r="D77" s="4" t="s">
        <v>901</v>
      </c>
      <c r="E77">
        <v>30006</v>
      </c>
      <c r="F77">
        <v>0</v>
      </c>
      <c r="G77">
        <f t="shared" si="1"/>
        <v>2</v>
      </c>
      <c r="I77" s="4" t="s">
        <v>1112</v>
      </c>
      <c r="J77" s="4" t="s">
        <v>1113</v>
      </c>
    </row>
    <row r="78" spans="4:10" x14ac:dyDescent="0.25">
      <c r="D78" s="4" t="s">
        <v>901</v>
      </c>
      <c r="E78">
        <v>30006</v>
      </c>
      <c r="F78">
        <v>1</v>
      </c>
      <c r="G78">
        <f t="shared" si="1"/>
        <v>2</v>
      </c>
      <c r="I78" s="4" t="s">
        <v>1114</v>
      </c>
      <c r="J78" s="4" t="s">
        <v>1115</v>
      </c>
    </row>
    <row r="79" spans="4:10" x14ac:dyDescent="0.25">
      <c r="D79" s="4" t="s">
        <v>900</v>
      </c>
      <c r="E79">
        <v>30006</v>
      </c>
      <c r="F79">
        <v>2</v>
      </c>
      <c r="G79">
        <f t="shared" si="1"/>
        <v>1</v>
      </c>
      <c r="I79" s="4" t="s">
        <v>1116</v>
      </c>
      <c r="J79" s="4" t="s">
        <v>1117</v>
      </c>
    </row>
    <row r="80" spans="4:10" x14ac:dyDescent="0.25">
      <c r="D80" s="4" t="s">
        <v>2005</v>
      </c>
      <c r="E80">
        <v>30006</v>
      </c>
      <c r="F80">
        <v>3</v>
      </c>
      <c r="G80">
        <f t="shared" si="1"/>
        <v>1</v>
      </c>
    </row>
    <row r="81" spans="4:7" x14ac:dyDescent="0.25">
      <c r="D81" s="4" t="s">
        <v>899</v>
      </c>
      <c r="E81">
        <v>30006</v>
      </c>
      <c r="F81">
        <v>4</v>
      </c>
      <c r="G81">
        <f t="shared" si="1"/>
        <v>1</v>
      </c>
    </row>
    <row r="82" spans="4:7" x14ac:dyDescent="0.25">
      <c r="D82" s="4" t="s">
        <v>898</v>
      </c>
      <c r="E82">
        <v>30006</v>
      </c>
      <c r="F82">
        <v>5</v>
      </c>
      <c r="G82">
        <f t="shared" si="1"/>
        <v>1</v>
      </c>
    </row>
    <row r="83" spans="4:7" x14ac:dyDescent="0.25">
      <c r="D83" s="4" t="s">
        <v>897</v>
      </c>
      <c r="E83">
        <v>30006</v>
      </c>
      <c r="F83">
        <v>6</v>
      </c>
      <c r="G83">
        <f t="shared" si="1"/>
        <v>1</v>
      </c>
    </row>
    <row r="84" spans="4:7" x14ac:dyDescent="0.25">
      <c r="D84" s="4" t="s">
        <v>896</v>
      </c>
      <c r="E84">
        <v>30007</v>
      </c>
      <c r="F84">
        <v>0</v>
      </c>
      <c r="G84">
        <f t="shared" si="1"/>
        <v>2</v>
      </c>
    </row>
    <row r="85" spans="4:7" x14ac:dyDescent="0.25">
      <c r="D85" s="4" t="s">
        <v>896</v>
      </c>
      <c r="E85">
        <v>30007</v>
      </c>
      <c r="F85">
        <v>1</v>
      </c>
      <c r="G85">
        <f t="shared" si="1"/>
        <v>2</v>
      </c>
    </row>
    <row r="86" spans="4:7" x14ac:dyDescent="0.25">
      <c r="D86" s="4" t="s">
        <v>895</v>
      </c>
      <c r="E86">
        <v>30007</v>
      </c>
      <c r="F86">
        <v>4</v>
      </c>
      <c r="G86">
        <f t="shared" si="1"/>
        <v>1</v>
      </c>
    </row>
    <row r="87" spans="4:7" x14ac:dyDescent="0.25">
      <c r="D87" s="4" t="s">
        <v>894</v>
      </c>
      <c r="E87">
        <v>30007</v>
      </c>
      <c r="F87">
        <v>5</v>
      </c>
      <c r="G87">
        <f t="shared" si="1"/>
        <v>1</v>
      </c>
    </row>
    <row r="88" spans="4:7" x14ac:dyDescent="0.25">
      <c r="D88" s="4" t="s">
        <v>893</v>
      </c>
      <c r="E88">
        <v>30007</v>
      </c>
      <c r="F88">
        <v>6</v>
      </c>
      <c r="G88">
        <f t="shared" si="1"/>
        <v>1</v>
      </c>
    </row>
    <row r="89" spans="4:7" x14ac:dyDescent="0.25">
      <c r="D89" s="4" t="s">
        <v>2006</v>
      </c>
      <c r="E89">
        <v>30007</v>
      </c>
      <c r="F89">
        <v>7</v>
      </c>
      <c r="G89">
        <f t="shared" si="1"/>
        <v>1</v>
      </c>
    </row>
    <row r="90" spans="4:7" x14ac:dyDescent="0.25">
      <c r="D90" s="4" t="s">
        <v>892</v>
      </c>
      <c r="E90">
        <v>30007</v>
      </c>
      <c r="F90">
        <v>8</v>
      </c>
      <c r="G90">
        <f t="shared" si="1"/>
        <v>1</v>
      </c>
    </row>
    <row r="91" spans="4:7" x14ac:dyDescent="0.25">
      <c r="D91" s="4" t="s">
        <v>891</v>
      </c>
      <c r="E91">
        <v>30007</v>
      </c>
      <c r="F91">
        <v>9</v>
      </c>
      <c r="G91">
        <f t="shared" si="1"/>
        <v>1</v>
      </c>
    </row>
    <row r="92" spans="4:7" x14ac:dyDescent="0.25">
      <c r="D92" s="4" t="s">
        <v>890</v>
      </c>
      <c r="E92">
        <v>30007</v>
      </c>
      <c r="F92">
        <v>10</v>
      </c>
      <c r="G92">
        <f t="shared" si="1"/>
        <v>1</v>
      </c>
    </row>
    <row r="93" spans="4:7" x14ac:dyDescent="0.25">
      <c r="D93" s="4" t="s">
        <v>889</v>
      </c>
      <c r="E93">
        <v>30007</v>
      </c>
      <c r="F93">
        <v>11</v>
      </c>
      <c r="G93">
        <f t="shared" si="1"/>
        <v>1</v>
      </c>
    </row>
    <row r="94" spans="4:7" x14ac:dyDescent="0.25">
      <c r="D94" s="4" t="s">
        <v>888</v>
      </c>
      <c r="E94">
        <v>30007</v>
      </c>
      <c r="F94">
        <v>12</v>
      </c>
      <c r="G94">
        <f t="shared" si="1"/>
        <v>1</v>
      </c>
    </row>
    <row r="95" spans="4:7" x14ac:dyDescent="0.25">
      <c r="D95" s="4" t="s">
        <v>887</v>
      </c>
      <c r="E95">
        <v>30007</v>
      </c>
      <c r="F95">
        <v>13</v>
      </c>
      <c r="G95">
        <f t="shared" si="1"/>
        <v>1</v>
      </c>
    </row>
    <row r="96" spans="4:7" x14ac:dyDescent="0.25">
      <c r="D96" s="4" t="s">
        <v>886</v>
      </c>
      <c r="E96">
        <v>30007</v>
      </c>
      <c r="F96">
        <v>14</v>
      </c>
      <c r="G96">
        <f t="shared" si="1"/>
        <v>1</v>
      </c>
    </row>
    <row r="97" spans="4:7" x14ac:dyDescent="0.25">
      <c r="D97" s="4" t="s">
        <v>885</v>
      </c>
      <c r="E97">
        <v>30007</v>
      </c>
      <c r="F97">
        <v>15</v>
      </c>
      <c r="G97">
        <f t="shared" si="1"/>
        <v>1</v>
      </c>
    </row>
    <row r="98" spans="4:7" x14ac:dyDescent="0.25">
      <c r="D98" s="4" t="s">
        <v>884</v>
      </c>
      <c r="E98">
        <v>30007</v>
      </c>
      <c r="F98">
        <v>16</v>
      </c>
      <c r="G98">
        <f t="shared" si="1"/>
        <v>1</v>
      </c>
    </row>
    <row r="99" spans="4:7" x14ac:dyDescent="0.25">
      <c r="D99" s="4" t="s">
        <v>883</v>
      </c>
      <c r="E99">
        <v>30007</v>
      </c>
      <c r="F99">
        <v>17</v>
      </c>
      <c r="G99">
        <f t="shared" si="1"/>
        <v>1</v>
      </c>
    </row>
    <row r="100" spans="4:7" x14ac:dyDescent="0.25">
      <c r="D100" s="4" t="s">
        <v>882</v>
      </c>
      <c r="E100">
        <v>30007</v>
      </c>
      <c r="F100">
        <v>18</v>
      </c>
      <c r="G100">
        <f t="shared" si="1"/>
        <v>1</v>
      </c>
    </row>
    <row r="101" spans="4:7" x14ac:dyDescent="0.25">
      <c r="D101" s="4" t="s">
        <v>881</v>
      </c>
      <c r="E101">
        <v>30008</v>
      </c>
      <c r="F101">
        <v>0</v>
      </c>
      <c r="G101">
        <f t="shared" si="1"/>
        <v>2</v>
      </c>
    </row>
    <row r="102" spans="4:7" x14ac:dyDescent="0.25">
      <c r="D102" s="4" t="s">
        <v>881</v>
      </c>
      <c r="E102">
        <v>30008</v>
      </c>
      <c r="F102">
        <v>1</v>
      </c>
      <c r="G102">
        <f t="shared" si="1"/>
        <v>2</v>
      </c>
    </row>
    <row r="103" spans="4:7" x14ac:dyDescent="0.25">
      <c r="D103" s="4" t="s">
        <v>880</v>
      </c>
      <c r="E103">
        <v>30008</v>
      </c>
      <c r="F103">
        <v>2</v>
      </c>
      <c r="G103">
        <f t="shared" si="1"/>
        <v>1</v>
      </c>
    </row>
    <row r="104" spans="4:7" x14ac:dyDescent="0.25">
      <c r="D104" s="4" t="s">
        <v>879</v>
      </c>
      <c r="E104">
        <v>30008</v>
      </c>
      <c r="F104">
        <v>3</v>
      </c>
      <c r="G104">
        <f t="shared" si="1"/>
        <v>1</v>
      </c>
    </row>
    <row r="105" spans="4:7" x14ac:dyDescent="0.25">
      <c r="D105" s="4" t="s">
        <v>2007</v>
      </c>
      <c r="E105">
        <v>30008</v>
      </c>
      <c r="F105">
        <v>100</v>
      </c>
      <c r="G105">
        <f t="shared" si="1"/>
        <v>1</v>
      </c>
    </row>
    <row r="106" spans="4:7" x14ac:dyDescent="0.25">
      <c r="D106" s="4" t="s">
        <v>878</v>
      </c>
      <c r="E106">
        <v>30008</v>
      </c>
      <c r="F106">
        <v>101</v>
      </c>
      <c r="G106">
        <f t="shared" si="1"/>
        <v>1</v>
      </c>
    </row>
    <row r="107" spans="4:7" x14ac:dyDescent="0.25">
      <c r="D107" s="4" t="s">
        <v>877</v>
      </c>
      <c r="E107">
        <v>30008</v>
      </c>
      <c r="F107">
        <v>102</v>
      </c>
      <c r="G107">
        <f t="shared" si="1"/>
        <v>1</v>
      </c>
    </row>
    <row r="108" spans="4:7" x14ac:dyDescent="0.25">
      <c r="D108" s="4" t="s">
        <v>876</v>
      </c>
      <c r="E108">
        <v>30008</v>
      </c>
      <c r="F108">
        <v>103</v>
      </c>
      <c r="G108">
        <f t="shared" si="1"/>
        <v>1</v>
      </c>
    </row>
    <row r="109" spans="4:7" x14ac:dyDescent="0.25">
      <c r="D109" s="4" t="s">
        <v>875</v>
      </c>
      <c r="E109">
        <v>30008</v>
      </c>
      <c r="F109">
        <v>104</v>
      </c>
      <c r="G109">
        <f t="shared" si="1"/>
        <v>1</v>
      </c>
    </row>
    <row r="110" spans="4:7" x14ac:dyDescent="0.25">
      <c r="D110" s="4" t="s">
        <v>874</v>
      </c>
      <c r="E110">
        <v>30008</v>
      </c>
      <c r="F110">
        <v>200</v>
      </c>
      <c r="G110">
        <f t="shared" si="1"/>
        <v>1</v>
      </c>
    </row>
    <row r="111" spans="4:7" x14ac:dyDescent="0.25">
      <c r="D111" s="4" t="s">
        <v>873</v>
      </c>
      <c r="E111">
        <v>30008</v>
      </c>
      <c r="F111">
        <v>201</v>
      </c>
      <c r="G111">
        <f t="shared" si="1"/>
        <v>1</v>
      </c>
    </row>
    <row r="112" spans="4:7" x14ac:dyDescent="0.25">
      <c r="D112" s="4" t="s">
        <v>872</v>
      </c>
      <c r="E112">
        <v>30008</v>
      </c>
      <c r="F112">
        <v>202</v>
      </c>
      <c r="G112">
        <f t="shared" si="1"/>
        <v>1</v>
      </c>
    </row>
    <row r="113" spans="4:7" x14ac:dyDescent="0.25">
      <c r="D113" s="4" t="s">
        <v>2008</v>
      </c>
      <c r="E113">
        <v>30008</v>
      </c>
      <c r="F113">
        <v>300</v>
      </c>
      <c r="G113">
        <f t="shared" si="1"/>
        <v>1</v>
      </c>
    </row>
    <row r="114" spans="4:7" x14ac:dyDescent="0.25">
      <c r="D114" s="4" t="s">
        <v>2009</v>
      </c>
      <c r="E114">
        <v>30008</v>
      </c>
      <c r="F114">
        <v>301</v>
      </c>
      <c r="G114">
        <f t="shared" si="1"/>
        <v>1</v>
      </c>
    </row>
    <row r="115" spans="4:7" x14ac:dyDescent="0.25">
      <c r="D115" s="4" t="s">
        <v>871</v>
      </c>
      <c r="E115">
        <v>30008</v>
      </c>
      <c r="F115">
        <v>302</v>
      </c>
      <c r="G115">
        <f t="shared" si="1"/>
        <v>1</v>
      </c>
    </row>
    <row r="116" spans="4:7" x14ac:dyDescent="0.25">
      <c r="D116" s="4" t="s">
        <v>870</v>
      </c>
      <c r="E116">
        <v>30008</v>
      </c>
      <c r="F116">
        <v>303</v>
      </c>
      <c r="G116">
        <f t="shared" si="1"/>
        <v>1</v>
      </c>
    </row>
    <row r="117" spans="4:7" x14ac:dyDescent="0.25">
      <c r="D117" s="4" t="s">
        <v>869</v>
      </c>
      <c r="E117">
        <v>30008</v>
      </c>
      <c r="F117">
        <v>400</v>
      </c>
      <c r="G117">
        <f t="shared" si="1"/>
        <v>1</v>
      </c>
    </row>
    <row r="118" spans="4:7" x14ac:dyDescent="0.25">
      <c r="D118" s="4" t="s">
        <v>868</v>
      </c>
      <c r="E118">
        <v>30008</v>
      </c>
      <c r="F118">
        <v>401</v>
      </c>
      <c r="G118">
        <f t="shared" si="1"/>
        <v>1</v>
      </c>
    </row>
    <row r="119" spans="4:7" x14ac:dyDescent="0.25">
      <c r="D119" s="4" t="s">
        <v>867</v>
      </c>
      <c r="E119">
        <v>30008</v>
      </c>
      <c r="F119">
        <v>402</v>
      </c>
      <c r="G119">
        <f t="shared" si="1"/>
        <v>1</v>
      </c>
    </row>
    <row r="120" spans="4:7" x14ac:dyDescent="0.25">
      <c r="D120" s="4" t="s">
        <v>866</v>
      </c>
      <c r="E120">
        <v>30008</v>
      </c>
      <c r="F120">
        <v>403</v>
      </c>
      <c r="G120">
        <f t="shared" si="1"/>
        <v>1</v>
      </c>
    </row>
    <row r="121" spans="4:7" x14ac:dyDescent="0.25">
      <c r="D121" s="4" t="s">
        <v>865</v>
      </c>
      <c r="E121">
        <v>30008</v>
      </c>
      <c r="F121">
        <v>404</v>
      </c>
      <c r="G121">
        <f t="shared" si="1"/>
        <v>1</v>
      </c>
    </row>
    <row r="122" spans="4:7" x14ac:dyDescent="0.25">
      <c r="D122" s="4" t="s">
        <v>864</v>
      </c>
      <c r="E122">
        <v>30008</v>
      </c>
      <c r="F122">
        <v>500</v>
      </c>
      <c r="G122">
        <f t="shared" si="1"/>
        <v>1</v>
      </c>
    </row>
    <row r="123" spans="4:7" x14ac:dyDescent="0.25">
      <c r="D123" s="4" t="s">
        <v>863</v>
      </c>
      <c r="E123">
        <v>30008</v>
      </c>
      <c r="F123">
        <v>501</v>
      </c>
      <c r="G123">
        <f t="shared" si="1"/>
        <v>1</v>
      </c>
    </row>
    <row r="124" spans="4:7" x14ac:dyDescent="0.25">
      <c r="D124" s="4" t="s">
        <v>862</v>
      </c>
      <c r="E124">
        <v>30008</v>
      </c>
      <c r="F124">
        <v>502</v>
      </c>
      <c r="G124">
        <f t="shared" si="1"/>
        <v>1</v>
      </c>
    </row>
    <row r="125" spans="4:7" x14ac:dyDescent="0.25">
      <c r="D125" s="4" t="s">
        <v>861</v>
      </c>
      <c r="E125">
        <v>30008</v>
      </c>
      <c r="F125">
        <v>600</v>
      </c>
      <c r="G125">
        <f t="shared" si="1"/>
        <v>1</v>
      </c>
    </row>
    <row r="126" spans="4:7" x14ac:dyDescent="0.25">
      <c r="D126" s="4" t="s">
        <v>2010</v>
      </c>
      <c r="E126">
        <v>30008</v>
      </c>
      <c r="F126">
        <v>601</v>
      </c>
      <c r="G126">
        <f t="shared" si="1"/>
        <v>1</v>
      </c>
    </row>
    <row r="127" spans="4:7" x14ac:dyDescent="0.25">
      <c r="D127" s="4" t="s">
        <v>2011</v>
      </c>
      <c r="E127">
        <v>30008</v>
      </c>
      <c r="F127">
        <v>602</v>
      </c>
      <c r="G127">
        <f t="shared" si="1"/>
        <v>1</v>
      </c>
    </row>
    <row r="128" spans="4:7" x14ac:dyDescent="0.25">
      <c r="D128" s="4" t="s">
        <v>860</v>
      </c>
      <c r="E128">
        <v>30008</v>
      </c>
      <c r="F128">
        <v>700</v>
      </c>
      <c r="G128">
        <f t="shared" si="1"/>
        <v>1</v>
      </c>
    </row>
    <row r="129" spans="4:7" x14ac:dyDescent="0.25">
      <c r="D129" s="4" t="s">
        <v>859</v>
      </c>
      <c r="E129">
        <v>30008</v>
      </c>
      <c r="F129">
        <v>701</v>
      </c>
      <c r="G129">
        <f t="shared" si="1"/>
        <v>1</v>
      </c>
    </row>
    <row r="130" spans="4:7" x14ac:dyDescent="0.25">
      <c r="D130" s="4" t="s">
        <v>858</v>
      </c>
      <c r="E130">
        <v>30008</v>
      </c>
      <c r="F130">
        <v>702</v>
      </c>
      <c r="G130">
        <f t="shared" si="1"/>
        <v>1</v>
      </c>
    </row>
    <row r="131" spans="4:7" x14ac:dyDescent="0.25">
      <c r="D131" s="4" t="s">
        <v>857</v>
      </c>
      <c r="E131">
        <v>30008</v>
      </c>
      <c r="F131">
        <v>703</v>
      </c>
      <c r="G131">
        <f t="shared" ref="G131:G194" si="2">COUNTIF($D$2:$D$1071,D131)</f>
        <v>1</v>
      </c>
    </row>
    <row r="132" spans="4:7" x14ac:dyDescent="0.25">
      <c r="D132" s="4" t="s">
        <v>855</v>
      </c>
      <c r="E132">
        <v>30009</v>
      </c>
      <c r="F132">
        <v>0</v>
      </c>
      <c r="G132">
        <f t="shared" si="2"/>
        <v>2</v>
      </c>
    </row>
    <row r="133" spans="4:7" x14ac:dyDescent="0.25">
      <c r="D133" s="4" t="s">
        <v>856</v>
      </c>
      <c r="E133">
        <v>30009</v>
      </c>
      <c r="F133">
        <v>1</v>
      </c>
      <c r="G133">
        <f t="shared" si="2"/>
        <v>1</v>
      </c>
    </row>
    <row r="134" spans="4:7" x14ac:dyDescent="0.25">
      <c r="D134" s="4" t="s">
        <v>855</v>
      </c>
      <c r="E134">
        <v>30009</v>
      </c>
      <c r="F134">
        <v>3</v>
      </c>
      <c r="G134">
        <f t="shared" si="2"/>
        <v>2</v>
      </c>
    </row>
    <row r="135" spans="4:7" x14ac:dyDescent="0.25">
      <c r="D135" s="4" t="s">
        <v>853</v>
      </c>
      <c r="E135">
        <v>30010</v>
      </c>
      <c r="F135">
        <v>0</v>
      </c>
      <c r="G135">
        <f t="shared" si="2"/>
        <v>2</v>
      </c>
    </row>
    <row r="136" spans="4:7" x14ac:dyDescent="0.25">
      <c r="D136" s="4" t="s">
        <v>854</v>
      </c>
      <c r="E136">
        <v>30010</v>
      </c>
      <c r="F136">
        <v>1</v>
      </c>
      <c r="G136">
        <f t="shared" si="2"/>
        <v>1</v>
      </c>
    </row>
    <row r="137" spans="4:7" x14ac:dyDescent="0.25">
      <c r="D137" s="4" t="s">
        <v>853</v>
      </c>
      <c r="E137">
        <v>30010</v>
      </c>
      <c r="F137">
        <v>2</v>
      </c>
      <c r="G137">
        <f t="shared" si="2"/>
        <v>2</v>
      </c>
    </row>
    <row r="138" spans="4:7" x14ac:dyDescent="0.25">
      <c r="D138" s="4" t="s">
        <v>2012</v>
      </c>
      <c r="E138">
        <v>30010</v>
      </c>
      <c r="F138">
        <v>3</v>
      </c>
      <c r="G138">
        <f t="shared" si="2"/>
        <v>1</v>
      </c>
    </row>
    <row r="139" spans="4:7" x14ac:dyDescent="0.25">
      <c r="D139" s="4" t="s">
        <v>2013</v>
      </c>
      <c r="E139">
        <v>30010</v>
      </c>
      <c r="F139">
        <v>4</v>
      </c>
      <c r="G139">
        <f t="shared" si="2"/>
        <v>1</v>
      </c>
    </row>
    <row r="140" spans="4:7" x14ac:dyDescent="0.25">
      <c r="D140" s="4" t="s">
        <v>852</v>
      </c>
      <c r="E140">
        <v>30010</v>
      </c>
      <c r="F140">
        <v>5</v>
      </c>
      <c r="G140">
        <f t="shared" si="2"/>
        <v>1</v>
      </c>
    </row>
    <row r="141" spans="4:7" x14ac:dyDescent="0.25">
      <c r="D141" s="4" t="s">
        <v>850</v>
      </c>
      <c r="E141">
        <v>30011</v>
      </c>
      <c r="F141">
        <v>0</v>
      </c>
      <c r="G141">
        <f t="shared" si="2"/>
        <v>2</v>
      </c>
    </row>
    <row r="142" spans="4:7" x14ac:dyDescent="0.25">
      <c r="D142" s="4" t="s">
        <v>851</v>
      </c>
      <c r="E142">
        <v>30011</v>
      </c>
      <c r="F142">
        <v>1</v>
      </c>
      <c r="G142">
        <f t="shared" si="2"/>
        <v>1</v>
      </c>
    </row>
    <row r="143" spans="4:7" x14ac:dyDescent="0.25">
      <c r="D143" s="4" t="s">
        <v>850</v>
      </c>
      <c r="E143">
        <v>30011</v>
      </c>
      <c r="F143">
        <v>3</v>
      </c>
      <c r="G143">
        <f t="shared" si="2"/>
        <v>2</v>
      </c>
    </row>
    <row r="144" spans="4:7" x14ac:dyDescent="0.25">
      <c r="D144" s="4" t="s">
        <v>849</v>
      </c>
      <c r="E144">
        <v>30011</v>
      </c>
      <c r="F144">
        <v>4</v>
      </c>
      <c r="G144">
        <f t="shared" si="2"/>
        <v>1</v>
      </c>
    </row>
    <row r="145" spans="4:7" x14ac:dyDescent="0.25">
      <c r="D145" s="4" t="s">
        <v>848</v>
      </c>
      <c r="E145">
        <v>30011</v>
      </c>
      <c r="F145">
        <v>5</v>
      </c>
      <c r="G145">
        <f t="shared" si="2"/>
        <v>1</v>
      </c>
    </row>
    <row r="146" spans="4:7" x14ac:dyDescent="0.25">
      <c r="D146" s="4" t="s">
        <v>847</v>
      </c>
      <c r="E146">
        <v>30011</v>
      </c>
      <c r="F146">
        <v>6</v>
      </c>
      <c r="G146">
        <f t="shared" si="2"/>
        <v>1</v>
      </c>
    </row>
    <row r="147" spans="4:7" x14ac:dyDescent="0.25">
      <c r="D147" s="4" t="s">
        <v>2014</v>
      </c>
      <c r="E147">
        <v>30011</v>
      </c>
      <c r="F147">
        <v>7</v>
      </c>
      <c r="G147">
        <f t="shared" si="2"/>
        <v>1</v>
      </c>
    </row>
    <row r="148" spans="4:7" x14ac:dyDescent="0.25">
      <c r="D148" s="4" t="s">
        <v>846</v>
      </c>
      <c r="E148">
        <v>30011</v>
      </c>
      <c r="F148">
        <v>8</v>
      </c>
      <c r="G148">
        <f t="shared" si="2"/>
        <v>1</v>
      </c>
    </row>
    <row r="149" spans="4:7" x14ac:dyDescent="0.25">
      <c r="D149" s="4" t="s">
        <v>845</v>
      </c>
      <c r="E149">
        <v>30011</v>
      </c>
      <c r="F149">
        <v>9</v>
      </c>
      <c r="G149">
        <f t="shared" si="2"/>
        <v>1</v>
      </c>
    </row>
    <row r="150" spans="4:7" x14ac:dyDescent="0.25">
      <c r="D150" s="4" t="s">
        <v>844</v>
      </c>
      <c r="E150">
        <v>30012</v>
      </c>
      <c r="F150">
        <v>0</v>
      </c>
      <c r="G150">
        <f t="shared" si="2"/>
        <v>2</v>
      </c>
    </row>
    <row r="151" spans="4:7" x14ac:dyDescent="0.25">
      <c r="D151" s="4" t="s">
        <v>844</v>
      </c>
      <c r="E151">
        <v>30012</v>
      </c>
      <c r="F151">
        <v>1</v>
      </c>
      <c r="G151">
        <f t="shared" si="2"/>
        <v>2</v>
      </c>
    </row>
    <row r="152" spans="4:7" x14ac:dyDescent="0.25">
      <c r="D152" s="4" t="s">
        <v>843</v>
      </c>
      <c r="E152">
        <v>30012</v>
      </c>
      <c r="F152">
        <v>2</v>
      </c>
      <c r="G152">
        <f t="shared" si="2"/>
        <v>1</v>
      </c>
    </row>
    <row r="153" spans="4:7" x14ac:dyDescent="0.25">
      <c r="D153" s="4" t="s">
        <v>842</v>
      </c>
      <c r="E153">
        <v>30012</v>
      </c>
      <c r="F153">
        <v>3</v>
      </c>
      <c r="G153">
        <f t="shared" si="2"/>
        <v>1</v>
      </c>
    </row>
    <row r="154" spans="4:7" x14ac:dyDescent="0.25">
      <c r="D154" s="4" t="s">
        <v>841</v>
      </c>
      <c r="E154">
        <v>30012</v>
      </c>
      <c r="F154">
        <v>5</v>
      </c>
      <c r="G154">
        <f t="shared" si="2"/>
        <v>1</v>
      </c>
    </row>
    <row r="155" spans="4:7" x14ac:dyDescent="0.25">
      <c r="D155" s="4" t="s">
        <v>840</v>
      </c>
      <c r="E155">
        <v>30012</v>
      </c>
      <c r="F155">
        <v>6</v>
      </c>
      <c r="G155">
        <f t="shared" si="2"/>
        <v>1</v>
      </c>
    </row>
    <row r="156" spans="4:7" x14ac:dyDescent="0.25">
      <c r="D156" s="4" t="s">
        <v>839</v>
      </c>
      <c r="E156">
        <v>30012</v>
      </c>
      <c r="F156">
        <v>7</v>
      </c>
      <c r="G156">
        <f t="shared" si="2"/>
        <v>1</v>
      </c>
    </row>
    <row r="157" spans="4:7" x14ac:dyDescent="0.25">
      <c r="D157" s="4" t="s">
        <v>838</v>
      </c>
      <c r="E157">
        <v>30012</v>
      </c>
      <c r="F157">
        <v>8</v>
      </c>
      <c r="G157">
        <f t="shared" si="2"/>
        <v>1</v>
      </c>
    </row>
    <row r="158" spans="4:7" x14ac:dyDescent="0.25">
      <c r="D158" s="4" t="s">
        <v>837</v>
      </c>
      <c r="E158">
        <v>30012</v>
      </c>
      <c r="F158">
        <v>9</v>
      </c>
      <c r="G158">
        <f t="shared" si="2"/>
        <v>1</v>
      </c>
    </row>
    <row r="159" spans="4:7" x14ac:dyDescent="0.25">
      <c r="D159" s="4" t="s">
        <v>836</v>
      </c>
      <c r="E159">
        <v>30012</v>
      </c>
      <c r="F159">
        <v>10</v>
      </c>
      <c r="G159">
        <f t="shared" si="2"/>
        <v>1</v>
      </c>
    </row>
    <row r="160" spans="4:7" x14ac:dyDescent="0.25">
      <c r="D160" s="4" t="s">
        <v>835</v>
      </c>
      <c r="E160">
        <v>30013</v>
      </c>
      <c r="F160">
        <v>0</v>
      </c>
      <c r="G160">
        <f t="shared" si="2"/>
        <v>2</v>
      </c>
    </row>
    <row r="161" spans="4:7" x14ac:dyDescent="0.25">
      <c r="D161" s="4" t="s">
        <v>835</v>
      </c>
      <c r="E161">
        <v>30013</v>
      </c>
      <c r="F161">
        <v>1</v>
      </c>
      <c r="G161">
        <f t="shared" si="2"/>
        <v>2</v>
      </c>
    </row>
    <row r="162" spans="4:7" x14ac:dyDescent="0.25">
      <c r="D162" s="4" t="s">
        <v>2015</v>
      </c>
      <c r="E162">
        <v>30013</v>
      </c>
      <c r="F162">
        <v>100</v>
      </c>
      <c r="G162">
        <f t="shared" si="2"/>
        <v>1</v>
      </c>
    </row>
    <row r="163" spans="4:7" x14ac:dyDescent="0.25">
      <c r="D163" s="4" t="s">
        <v>834</v>
      </c>
      <c r="E163">
        <v>30013</v>
      </c>
      <c r="F163">
        <v>101</v>
      </c>
      <c r="G163">
        <f t="shared" si="2"/>
        <v>1</v>
      </c>
    </row>
    <row r="164" spans="4:7" x14ac:dyDescent="0.25">
      <c r="D164" s="4" t="s">
        <v>833</v>
      </c>
      <c r="E164">
        <v>30013</v>
      </c>
      <c r="F164">
        <v>102</v>
      </c>
      <c r="G164">
        <f t="shared" si="2"/>
        <v>1</v>
      </c>
    </row>
    <row r="165" spans="4:7" x14ac:dyDescent="0.25">
      <c r="D165" s="4" t="s">
        <v>832</v>
      </c>
      <c r="E165">
        <v>30013</v>
      </c>
      <c r="F165">
        <v>103</v>
      </c>
      <c r="G165">
        <f t="shared" si="2"/>
        <v>1</v>
      </c>
    </row>
    <row r="166" spans="4:7" x14ac:dyDescent="0.25">
      <c r="D166" s="4" t="s">
        <v>831</v>
      </c>
      <c r="E166">
        <v>30013</v>
      </c>
      <c r="F166">
        <v>200</v>
      </c>
      <c r="G166">
        <f t="shared" si="2"/>
        <v>1</v>
      </c>
    </row>
    <row r="167" spans="4:7" x14ac:dyDescent="0.25">
      <c r="D167" s="4" t="s">
        <v>830</v>
      </c>
      <c r="E167">
        <v>30013</v>
      </c>
      <c r="F167">
        <v>201</v>
      </c>
      <c r="G167">
        <f t="shared" si="2"/>
        <v>1</v>
      </c>
    </row>
    <row r="168" spans="4:7" x14ac:dyDescent="0.25">
      <c r="D168" s="4" t="s">
        <v>829</v>
      </c>
      <c r="E168">
        <v>30013</v>
      </c>
      <c r="F168">
        <v>202</v>
      </c>
      <c r="G168">
        <f t="shared" si="2"/>
        <v>1</v>
      </c>
    </row>
    <row r="169" spans="4:7" x14ac:dyDescent="0.25">
      <c r="D169" s="4" t="s">
        <v>828</v>
      </c>
      <c r="E169">
        <v>30013</v>
      </c>
      <c r="F169">
        <v>203</v>
      </c>
      <c r="G169">
        <f t="shared" si="2"/>
        <v>1</v>
      </c>
    </row>
    <row r="170" spans="4:7" x14ac:dyDescent="0.25">
      <c r="D170" s="4" t="s">
        <v>827</v>
      </c>
      <c r="E170">
        <v>30013</v>
      </c>
      <c r="F170">
        <v>300</v>
      </c>
      <c r="G170">
        <f t="shared" si="2"/>
        <v>1</v>
      </c>
    </row>
    <row r="171" spans="4:7" x14ac:dyDescent="0.25">
      <c r="D171" s="4" t="s">
        <v>2016</v>
      </c>
      <c r="E171">
        <v>30013</v>
      </c>
      <c r="F171">
        <v>301</v>
      </c>
      <c r="G171">
        <f t="shared" si="2"/>
        <v>1</v>
      </c>
    </row>
    <row r="172" spans="4:7" x14ac:dyDescent="0.25">
      <c r="D172" s="4" t="s">
        <v>826</v>
      </c>
      <c r="E172">
        <v>30013</v>
      </c>
      <c r="F172">
        <v>302</v>
      </c>
      <c r="G172">
        <f t="shared" si="2"/>
        <v>1</v>
      </c>
    </row>
    <row r="173" spans="4:7" x14ac:dyDescent="0.25">
      <c r="D173" s="4" t="s">
        <v>825</v>
      </c>
      <c r="E173">
        <v>30013</v>
      </c>
      <c r="F173">
        <v>303</v>
      </c>
      <c r="G173">
        <f t="shared" si="2"/>
        <v>1</v>
      </c>
    </row>
    <row r="174" spans="4:7" x14ac:dyDescent="0.25">
      <c r="D174" s="4" t="s">
        <v>824</v>
      </c>
      <c r="E174">
        <v>30013</v>
      </c>
      <c r="F174">
        <v>400</v>
      </c>
      <c r="G174">
        <f t="shared" si="2"/>
        <v>1</v>
      </c>
    </row>
    <row r="175" spans="4:7" x14ac:dyDescent="0.25">
      <c r="D175" s="4" t="s">
        <v>823</v>
      </c>
      <c r="E175">
        <v>30013</v>
      </c>
      <c r="F175">
        <v>401</v>
      </c>
      <c r="G175">
        <f t="shared" si="2"/>
        <v>1</v>
      </c>
    </row>
    <row r="176" spans="4:7" x14ac:dyDescent="0.25">
      <c r="D176" s="4" t="s">
        <v>822</v>
      </c>
      <c r="E176">
        <v>30013</v>
      </c>
      <c r="F176">
        <v>402</v>
      </c>
      <c r="G176">
        <f t="shared" si="2"/>
        <v>1</v>
      </c>
    </row>
    <row r="177" spans="4:7" x14ac:dyDescent="0.25">
      <c r="D177" s="4" t="s">
        <v>821</v>
      </c>
      <c r="E177">
        <v>30013</v>
      </c>
      <c r="F177">
        <v>403</v>
      </c>
      <c r="G177">
        <f t="shared" si="2"/>
        <v>1</v>
      </c>
    </row>
    <row r="178" spans="4:7" x14ac:dyDescent="0.25">
      <c r="D178" s="4" t="s">
        <v>2017</v>
      </c>
      <c r="E178">
        <v>30013</v>
      </c>
      <c r="F178">
        <v>500</v>
      </c>
      <c r="G178">
        <f t="shared" si="2"/>
        <v>1</v>
      </c>
    </row>
    <row r="179" spans="4:7" x14ac:dyDescent="0.25">
      <c r="D179" s="4" t="s">
        <v>820</v>
      </c>
      <c r="E179">
        <v>30013</v>
      </c>
      <c r="F179">
        <v>501</v>
      </c>
      <c r="G179">
        <f t="shared" si="2"/>
        <v>1</v>
      </c>
    </row>
    <row r="180" spans="4:7" x14ac:dyDescent="0.25">
      <c r="D180" s="4" t="s">
        <v>819</v>
      </c>
      <c r="E180">
        <v>30013</v>
      </c>
      <c r="F180">
        <v>502</v>
      </c>
      <c r="G180">
        <f t="shared" si="2"/>
        <v>1</v>
      </c>
    </row>
    <row r="181" spans="4:7" x14ac:dyDescent="0.25">
      <c r="D181" s="4" t="s">
        <v>818</v>
      </c>
      <c r="E181">
        <v>30013</v>
      </c>
      <c r="F181">
        <v>503</v>
      </c>
      <c r="G181">
        <f t="shared" si="2"/>
        <v>1</v>
      </c>
    </row>
    <row r="182" spans="4:7" x14ac:dyDescent="0.25">
      <c r="D182" s="4" t="s">
        <v>817</v>
      </c>
      <c r="E182">
        <v>30013</v>
      </c>
      <c r="F182">
        <v>504</v>
      </c>
      <c r="G182">
        <f t="shared" si="2"/>
        <v>1</v>
      </c>
    </row>
    <row r="183" spans="4:7" x14ac:dyDescent="0.25">
      <c r="D183" s="4" t="s">
        <v>816</v>
      </c>
      <c r="E183">
        <v>30013</v>
      </c>
      <c r="F183">
        <v>505</v>
      </c>
      <c r="G183">
        <f t="shared" si="2"/>
        <v>1</v>
      </c>
    </row>
    <row r="184" spans="4:7" x14ac:dyDescent="0.25">
      <c r="D184" s="4" t="s">
        <v>815</v>
      </c>
      <c r="E184">
        <v>30013</v>
      </c>
      <c r="F184">
        <v>506</v>
      </c>
      <c r="G184">
        <f t="shared" si="2"/>
        <v>1</v>
      </c>
    </row>
    <row r="185" spans="4:7" x14ac:dyDescent="0.25">
      <c r="D185" s="4" t="s">
        <v>814</v>
      </c>
      <c r="E185">
        <v>30013</v>
      </c>
      <c r="F185">
        <v>507</v>
      </c>
      <c r="G185">
        <f t="shared" si="2"/>
        <v>1</v>
      </c>
    </row>
    <row r="186" spans="4:7" x14ac:dyDescent="0.25">
      <c r="D186" s="4" t="s">
        <v>813</v>
      </c>
      <c r="E186">
        <v>30014</v>
      </c>
      <c r="F186">
        <v>0</v>
      </c>
      <c r="G186">
        <f t="shared" si="2"/>
        <v>2</v>
      </c>
    </row>
    <row r="187" spans="4:7" x14ac:dyDescent="0.25">
      <c r="D187" s="4" t="s">
        <v>813</v>
      </c>
      <c r="E187">
        <v>30014</v>
      </c>
      <c r="F187">
        <v>1</v>
      </c>
      <c r="G187">
        <f t="shared" si="2"/>
        <v>2</v>
      </c>
    </row>
    <row r="188" spans="4:7" x14ac:dyDescent="0.25">
      <c r="D188" s="4" t="s">
        <v>812</v>
      </c>
      <c r="E188">
        <v>30014</v>
      </c>
      <c r="F188">
        <v>2</v>
      </c>
      <c r="G188">
        <f t="shared" si="2"/>
        <v>1</v>
      </c>
    </row>
    <row r="189" spans="4:7" x14ac:dyDescent="0.25">
      <c r="D189" s="4" t="s">
        <v>811</v>
      </c>
      <c r="E189">
        <v>30014</v>
      </c>
      <c r="F189">
        <v>3</v>
      </c>
      <c r="G189">
        <f t="shared" si="2"/>
        <v>1</v>
      </c>
    </row>
    <row r="190" spans="4:7" x14ac:dyDescent="0.25">
      <c r="D190" s="4" t="s">
        <v>810</v>
      </c>
      <c r="E190">
        <v>30014</v>
      </c>
      <c r="F190">
        <v>4</v>
      </c>
      <c r="G190">
        <f t="shared" si="2"/>
        <v>1</v>
      </c>
    </row>
    <row r="191" spans="4:7" x14ac:dyDescent="0.25">
      <c r="D191" s="4" t="s">
        <v>809</v>
      </c>
      <c r="E191">
        <v>30014</v>
      </c>
      <c r="F191">
        <v>5</v>
      </c>
      <c r="G191">
        <f t="shared" si="2"/>
        <v>1</v>
      </c>
    </row>
    <row r="192" spans="4:7" x14ac:dyDescent="0.25">
      <c r="D192" s="4" t="s">
        <v>808</v>
      </c>
      <c r="E192">
        <v>30014</v>
      </c>
      <c r="F192">
        <v>7</v>
      </c>
      <c r="G192">
        <f t="shared" si="2"/>
        <v>1</v>
      </c>
    </row>
    <row r="193" spans="4:7" x14ac:dyDescent="0.25">
      <c r="D193" s="4" t="s">
        <v>805</v>
      </c>
      <c r="E193">
        <v>30015</v>
      </c>
      <c r="F193">
        <v>0</v>
      </c>
      <c r="G193">
        <f t="shared" si="2"/>
        <v>1</v>
      </c>
    </row>
    <row r="194" spans="4:7" x14ac:dyDescent="0.25">
      <c r="D194" s="4" t="s">
        <v>807</v>
      </c>
      <c r="E194">
        <v>30015</v>
      </c>
      <c r="F194">
        <v>1</v>
      </c>
      <c r="G194">
        <f t="shared" si="2"/>
        <v>1</v>
      </c>
    </row>
    <row r="195" spans="4:7" x14ac:dyDescent="0.25">
      <c r="D195" s="4" t="s">
        <v>806</v>
      </c>
      <c r="E195">
        <v>30015</v>
      </c>
      <c r="F195">
        <v>3</v>
      </c>
      <c r="G195">
        <f t="shared" ref="G195:G258" si="3">COUNTIF($D$2:$D$1071,D195)</f>
        <v>1</v>
      </c>
    </row>
    <row r="196" spans="4:7" x14ac:dyDescent="0.25">
      <c r="D196" s="4" t="s">
        <v>1994</v>
      </c>
      <c r="E196">
        <v>30015</v>
      </c>
      <c r="F196">
        <v>4</v>
      </c>
      <c r="G196">
        <f t="shared" si="3"/>
        <v>1</v>
      </c>
    </row>
    <row r="197" spans="4:7" x14ac:dyDescent="0.25">
      <c r="D197" s="4" t="s">
        <v>804</v>
      </c>
      <c r="E197">
        <v>30015</v>
      </c>
      <c r="F197">
        <v>5</v>
      </c>
      <c r="G197">
        <f t="shared" si="3"/>
        <v>1</v>
      </c>
    </row>
    <row r="198" spans="4:7" x14ac:dyDescent="0.25">
      <c r="D198" s="4" t="s">
        <v>803</v>
      </c>
      <c r="E198">
        <v>30015</v>
      </c>
      <c r="F198">
        <v>6</v>
      </c>
      <c r="G198">
        <f t="shared" si="3"/>
        <v>1</v>
      </c>
    </row>
    <row r="199" spans="4:7" x14ac:dyDescent="0.25">
      <c r="D199" s="4" t="s">
        <v>802</v>
      </c>
      <c r="E199">
        <v>30015</v>
      </c>
      <c r="F199">
        <v>7</v>
      </c>
      <c r="G199">
        <f t="shared" si="3"/>
        <v>1</v>
      </c>
    </row>
    <row r="200" spans="4:7" x14ac:dyDescent="0.25">
      <c r="D200" s="4" t="s">
        <v>801</v>
      </c>
      <c r="E200">
        <v>30015</v>
      </c>
      <c r="F200">
        <v>8</v>
      </c>
      <c r="G200">
        <f t="shared" si="3"/>
        <v>1</v>
      </c>
    </row>
    <row r="201" spans="4:7" x14ac:dyDescent="0.25">
      <c r="D201" s="4" t="s">
        <v>2018</v>
      </c>
      <c r="E201">
        <v>30015</v>
      </c>
      <c r="F201">
        <v>9</v>
      </c>
      <c r="G201">
        <f t="shared" si="3"/>
        <v>1</v>
      </c>
    </row>
    <row r="202" spans="4:7" x14ac:dyDescent="0.25">
      <c r="D202" s="4" t="s">
        <v>800</v>
      </c>
      <c r="E202">
        <v>30015</v>
      </c>
      <c r="F202">
        <v>10</v>
      </c>
      <c r="G202">
        <f t="shared" si="3"/>
        <v>1</v>
      </c>
    </row>
    <row r="203" spans="4:7" x14ac:dyDescent="0.25">
      <c r="D203" s="4" t="s">
        <v>799</v>
      </c>
      <c r="E203">
        <v>30015</v>
      </c>
      <c r="F203">
        <v>13</v>
      </c>
      <c r="G203">
        <f t="shared" si="3"/>
        <v>1</v>
      </c>
    </row>
    <row r="204" spans="4:7" x14ac:dyDescent="0.25">
      <c r="D204" s="4" t="s">
        <v>798</v>
      </c>
      <c r="E204">
        <v>30015</v>
      </c>
      <c r="F204">
        <v>14</v>
      </c>
      <c r="G204">
        <f t="shared" si="3"/>
        <v>1</v>
      </c>
    </row>
    <row r="205" spans="4:7" x14ac:dyDescent="0.25">
      <c r="D205" s="4" t="s">
        <v>797</v>
      </c>
      <c r="E205">
        <v>30015</v>
      </c>
      <c r="F205">
        <v>15</v>
      </c>
      <c r="G205">
        <f t="shared" si="3"/>
        <v>1</v>
      </c>
    </row>
    <row r="206" spans="4:7" x14ac:dyDescent="0.25">
      <c r="D206" s="4" t="s">
        <v>796</v>
      </c>
      <c r="E206">
        <v>30015</v>
      </c>
      <c r="F206">
        <v>16</v>
      </c>
      <c r="G206">
        <f t="shared" si="3"/>
        <v>1</v>
      </c>
    </row>
    <row r="207" spans="4:7" x14ac:dyDescent="0.25">
      <c r="D207" s="4" t="s">
        <v>795</v>
      </c>
      <c r="E207">
        <v>30015</v>
      </c>
      <c r="F207">
        <v>18</v>
      </c>
      <c r="G207">
        <f t="shared" si="3"/>
        <v>1</v>
      </c>
    </row>
    <row r="208" spans="4:7" x14ac:dyDescent="0.25">
      <c r="D208" s="4" t="s">
        <v>794</v>
      </c>
      <c r="E208">
        <v>30015</v>
      </c>
      <c r="F208">
        <v>100</v>
      </c>
      <c r="G208">
        <f t="shared" si="3"/>
        <v>1</v>
      </c>
    </row>
    <row r="209" spans="4:7" x14ac:dyDescent="0.25">
      <c r="D209" s="4" t="s">
        <v>793</v>
      </c>
      <c r="E209">
        <v>30015</v>
      </c>
      <c r="F209">
        <v>102</v>
      </c>
      <c r="G209">
        <f t="shared" si="3"/>
        <v>1</v>
      </c>
    </row>
    <row r="210" spans="4:7" x14ac:dyDescent="0.25">
      <c r="D210" s="4" t="s">
        <v>792</v>
      </c>
      <c r="E210">
        <v>30015</v>
      </c>
      <c r="F210">
        <v>200</v>
      </c>
      <c r="G210">
        <f t="shared" si="3"/>
        <v>1</v>
      </c>
    </row>
    <row r="211" spans="4:7" x14ac:dyDescent="0.25">
      <c r="D211" s="4" t="s">
        <v>791</v>
      </c>
      <c r="E211">
        <v>30015</v>
      </c>
      <c r="F211">
        <v>201</v>
      </c>
      <c r="G211">
        <f t="shared" si="3"/>
        <v>1</v>
      </c>
    </row>
    <row r="212" spans="4:7" x14ac:dyDescent="0.25">
      <c r="D212" s="4" t="s">
        <v>790</v>
      </c>
      <c r="E212">
        <v>30015</v>
      </c>
      <c r="F212">
        <v>203</v>
      </c>
      <c r="G212">
        <f t="shared" si="3"/>
        <v>1</v>
      </c>
    </row>
    <row r="213" spans="4:7" x14ac:dyDescent="0.25">
      <c r="D213" s="4" t="s">
        <v>789</v>
      </c>
      <c r="E213">
        <v>30016</v>
      </c>
      <c r="F213">
        <v>0</v>
      </c>
      <c r="G213">
        <f t="shared" si="3"/>
        <v>2</v>
      </c>
    </row>
    <row r="214" spans="4:7" x14ac:dyDescent="0.25">
      <c r="D214" s="4" t="s">
        <v>789</v>
      </c>
      <c r="E214">
        <v>30016</v>
      </c>
      <c r="F214">
        <v>1</v>
      </c>
      <c r="G214">
        <f t="shared" si="3"/>
        <v>2</v>
      </c>
    </row>
    <row r="215" spans="4:7" x14ac:dyDescent="0.25">
      <c r="D215" s="4" t="s">
        <v>788</v>
      </c>
      <c r="E215">
        <v>30016</v>
      </c>
      <c r="F215">
        <v>100</v>
      </c>
      <c r="G215">
        <f t="shared" si="3"/>
        <v>1</v>
      </c>
    </row>
    <row r="216" spans="4:7" x14ac:dyDescent="0.25">
      <c r="D216" s="4" t="s">
        <v>2019</v>
      </c>
      <c r="E216">
        <v>30016</v>
      </c>
      <c r="F216">
        <v>102</v>
      </c>
      <c r="G216">
        <f t="shared" si="3"/>
        <v>1</v>
      </c>
    </row>
    <row r="217" spans="4:7" x14ac:dyDescent="0.25">
      <c r="D217" s="4" t="s">
        <v>787</v>
      </c>
      <c r="E217">
        <v>30016</v>
      </c>
      <c r="F217">
        <v>103</v>
      </c>
      <c r="G217">
        <f t="shared" si="3"/>
        <v>1</v>
      </c>
    </row>
    <row r="218" spans="4:7" x14ac:dyDescent="0.25">
      <c r="D218" s="4" t="s">
        <v>2020</v>
      </c>
      <c r="E218">
        <v>30016</v>
      </c>
      <c r="F218">
        <v>104</v>
      </c>
      <c r="G218">
        <f t="shared" si="3"/>
        <v>1</v>
      </c>
    </row>
    <row r="219" spans="4:7" x14ac:dyDescent="0.25">
      <c r="D219" s="4" t="s">
        <v>786</v>
      </c>
      <c r="E219">
        <v>30016</v>
      </c>
      <c r="F219">
        <v>105</v>
      </c>
      <c r="G219">
        <f t="shared" si="3"/>
        <v>1</v>
      </c>
    </row>
    <row r="220" spans="4:7" x14ac:dyDescent="0.25">
      <c r="D220" s="4" t="s">
        <v>785</v>
      </c>
      <c r="E220">
        <v>30016</v>
      </c>
      <c r="F220">
        <v>200</v>
      </c>
      <c r="G220">
        <f t="shared" si="3"/>
        <v>1</v>
      </c>
    </row>
    <row r="221" spans="4:7" x14ac:dyDescent="0.25">
      <c r="D221" s="4" t="s">
        <v>784</v>
      </c>
      <c r="E221">
        <v>30016</v>
      </c>
      <c r="F221">
        <v>206</v>
      </c>
      <c r="G221">
        <f t="shared" si="3"/>
        <v>1</v>
      </c>
    </row>
    <row r="222" spans="4:7" x14ac:dyDescent="0.25">
      <c r="D222" s="4" t="s">
        <v>783</v>
      </c>
      <c r="E222">
        <v>30016</v>
      </c>
      <c r="F222">
        <v>207</v>
      </c>
      <c r="G222">
        <f t="shared" si="3"/>
        <v>1</v>
      </c>
    </row>
    <row r="223" spans="4:7" x14ac:dyDescent="0.25">
      <c r="D223" s="4" t="s">
        <v>782</v>
      </c>
      <c r="E223">
        <v>30016</v>
      </c>
      <c r="F223">
        <v>208</v>
      </c>
      <c r="G223">
        <f t="shared" si="3"/>
        <v>1</v>
      </c>
    </row>
    <row r="224" spans="4:7" x14ac:dyDescent="0.25">
      <c r="D224" s="4" t="s">
        <v>781</v>
      </c>
      <c r="E224">
        <v>30016</v>
      </c>
      <c r="F224">
        <v>300</v>
      </c>
      <c r="G224">
        <f t="shared" si="3"/>
        <v>1</v>
      </c>
    </row>
    <row r="225" spans="4:7" x14ac:dyDescent="0.25">
      <c r="D225" s="4" t="s">
        <v>780</v>
      </c>
      <c r="E225">
        <v>30016</v>
      </c>
      <c r="F225">
        <v>302</v>
      </c>
      <c r="G225">
        <f t="shared" si="3"/>
        <v>1</v>
      </c>
    </row>
    <row r="226" spans="4:7" x14ac:dyDescent="0.25">
      <c r="D226" s="4" t="s">
        <v>779</v>
      </c>
      <c r="E226">
        <v>30016</v>
      </c>
      <c r="F226">
        <v>303</v>
      </c>
      <c r="G226">
        <f t="shared" si="3"/>
        <v>1</v>
      </c>
    </row>
    <row r="227" spans="4:7" x14ac:dyDescent="0.25">
      <c r="D227" s="4" t="s">
        <v>778</v>
      </c>
      <c r="E227">
        <v>30016</v>
      </c>
      <c r="F227">
        <v>304</v>
      </c>
      <c r="G227">
        <f t="shared" si="3"/>
        <v>1</v>
      </c>
    </row>
    <row r="228" spans="4:7" x14ac:dyDescent="0.25">
      <c r="D228" s="4" t="s">
        <v>777</v>
      </c>
      <c r="E228">
        <v>30016</v>
      </c>
      <c r="F228">
        <v>305</v>
      </c>
      <c r="G228">
        <f t="shared" si="3"/>
        <v>1</v>
      </c>
    </row>
    <row r="229" spans="4:7" x14ac:dyDescent="0.25">
      <c r="D229" s="4" t="s">
        <v>776</v>
      </c>
      <c r="E229">
        <v>30016</v>
      </c>
      <c r="F229">
        <v>306</v>
      </c>
      <c r="G229">
        <f t="shared" si="3"/>
        <v>1</v>
      </c>
    </row>
    <row r="230" spans="4:7" x14ac:dyDescent="0.25">
      <c r="D230" s="4" t="s">
        <v>775</v>
      </c>
      <c r="E230">
        <v>30016</v>
      </c>
      <c r="F230">
        <v>307</v>
      </c>
      <c r="G230">
        <f t="shared" si="3"/>
        <v>1</v>
      </c>
    </row>
    <row r="231" spans="4:7" x14ac:dyDescent="0.25">
      <c r="D231" s="4" t="s">
        <v>774</v>
      </c>
      <c r="E231">
        <v>30016</v>
      </c>
      <c r="F231">
        <v>308</v>
      </c>
      <c r="G231">
        <f t="shared" si="3"/>
        <v>1</v>
      </c>
    </row>
    <row r="232" spans="4:7" x14ac:dyDescent="0.25">
      <c r="D232" s="4" t="s">
        <v>773</v>
      </c>
      <c r="E232">
        <v>30016</v>
      </c>
      <c r="F232">
        <v>310</v>
      </c>
      <c r="G232">
        <f t="shared" si="3"/>
        <v>1</v>
      </c>
    </row>
    <row r="233" spans="4:7" x14ac:dyDescent="0.25">
      <c r="D233" s="4" t="s">
        <v>772</v>
      </c>
      <c r="E233">
        <v>30016</v>
      </c>
      <c r="F233">
        <v>400</v>
      </c>
      <c r="G233">
        <f t="shared" si="3"/>
        <v>1</v>
      </c>
    </row>
    <row r="234" spans="4:7" x14ac:dyDescent="0.25">
      <c r="D234" s="4" t="s">
        <v>771</v>
      </c>
      <c r="E234">
        <v>30016</v>
      </c>
      <c r="F234">
        <v>402</v>
      </c>
      <c r="G234">
        <f t="shared" si="3"/>
        <v>1</v>
      </c>
    </row>
    <row r="235" spans="4:7" x14ac:dyDescent="0.25">
      <c r="D235" s="4" t="s">
        <v>770</v>
      </c>
      <c r="E235">
        <v>30016</v>
      </c>
      <c r="F235">
        <v>403</v>
      </c>
      <c r="G235">
        <f t="shared" si="3"/>
        <v>1</v>
      </c>
    </row>
    <row r="236" spans="4:7" x14ac:dyDescent="0.25">
      <c r="D236" s="4" t="s">
        <v>769</v>
      </c>
      <c r="E236">
        <v>30016</v>
      </c>
      <c r="F236">
        <v>404</v>
      </c>
      <c r="G236">
        <f t="shared" si="3"/>
        <v>1</v>
      </c>
    </row>
    <row r="237" spans="4:7" x14ac:dyDescent="0.25">
      <c r="D237" s="4" t="s">
        <v>768</v>
      </c>
      <c r="E237">
        <v>30016</v>
      </c>
      <c r="F237">
        <v>405</v>
      </c>
      <c r="G237">
        <f t="shared" si="3"/>
        <v>1</v>
      </c>
    </row>
    <row r="238" spans="4:7" x14ac:dyDescent="0.25">
      <c r="D238" s="4" t="s">
        <v>767</v>
      </c>
      <c r="E238">
        <v>30016</v>
      </c>
      <c r="F238">
        <v>407</v>
      </c>
      <c r="G238">
        <f t="shared" si="3"/>
        <v>1</v>
      </c>
    </row>
    <row r="239" spans="4:7" x14ac:dyDescent="0.25">
      <c r="D239" s="4" t="s">
        <v>766</v>
      </c>
      <c r="E239">
        <v>30016</v>
      </c>
      <c r="F239">
        <v>408</v>
      </c>
      <c r="G239">
        <f t="shared" si="3"/>
        <v>1</v>
      </c>
    </row>
    <row r="240" spans="4:7" x14ac:dyDescent="0.25">
      <c r="D240" s="4" t="s">
        <v>765</v>
      </c>
      <c r="E240">
        <v>30016</v>
      </c>
      <c r="F240">
        <v>500</v>
      </c>
      <c r="G240">
        <f t="shared" si="3"/>
        <v>1</v>
      </c>
    </row>
    <row r="241" spans="4:7" x14ac:dyDescent="0.25">
      <c r="D241" s="4" t="s">
        <v>764</v>
      </c>
      <c r="E241">
        <v>30016</v>
      </c>
      <c r="F241">
        <v>503</v>
      </c>
      <c r="G241">
        <f t="shared" si="3"/>
        <v>1</v>
      </c>
    </row>
    <row r="242" spans="4:7" x14ac:dyDescent="0.25">
      <c r="D242" s="4" t="s">
        <v>763</v>
      </c>
      <c r="E242">
        <v>30016</v>
      </c>
      <c r="F242">
        <v>504</v>
      </c>
      <c r="G242">
        <f t="shared" si="3"/>
        <v>1</v>
      </c>
    </row>
    <row r="243" spans="4:7" x14ac:dyDescent="0.25">
      <c r="D243" s="4" t="s">
        <v>762</v>
      </c>
      <c r="E243">
        <v>30016</v>
      </c>
      <c r="F243">
        <v>506</v>
      </c>
      <c r="G243">
        <f t="shared" si="3"/>
        <v>1</v>
      </c>
    </row>
    <row r="244" spans="4:7" x14ac:dyDescent="0.25">
      <c r="D244" s="4" t="s">
        <v>761</v>
      </c>
      <c r="E244">
        <v>30016</v>
      </c>
      <c r="F244">
        <v>600</v>
      </c>
      <c r="G244">
        <f t="shared" si="3"/>
        <v>1</v>
      </c>
    </row>
    <row r="245" spans="4:7" x14ac:dyDescent="0.25">
      <c r="D245" s="4" t="s">
        <v>760</v>
      </c>
      <c r="E245">
        <v>30016</v>
      </c>
      <c r="F245">
        <v>601</v>
      </c>
      <c r="G245">
        <f t="shared" si="3"/>
        <v>1</v>
      </c>
    </row>
    <row r="246" spans="4:7" x14ac:dyDescent="0.25">
      <c r="D246" s="4" t="s">
        <v>759</v>
      </c>
      <c r="E246">
        <v>30016</v>
      </c>
      <c r="F246">
        <v>602</v>
      </c>
      <c r="G246">
        <f t="shared" si="3"/>
        <v>1</v>
      </c>
    </row>
    <row r="247" spans="4:7" x14ac:dyDescent="0.25">
      <c r="D247" s="4" t="s">
        <v>758</v>
      </c>
      <c r="E247">
        <v>30016</v>
      </c>
      <c r="F247">
        <v>603</v>
      </c>
      <c r="G247">
        <f t="shared" si="3"/>
        <v>1</v>
      </c>
    </row>
    <row r="248" spans="4:7" x14ac:dyDescent="0.25">
      <c r="D248" s="4" t="s">
        <v>757</v>
      </c>
      <c r="E248">
        <v>30016</v>
      </c>
      <c r="F248">
        <v>604</v>
      </c>
      <c r="G248">
        <f t="shared" si="3"/>
        <v>1</v>
      </c>
    </row>
    <row r="249" spans="4:7" x14ac:dyDescent="0.25">
      <c r="D249" s="4" t="s">
        <v>756</v>
      </c>
      <c r="E249">
        <v>30016</v>
      </c>
      <c r="F249">
        <v>605</v>
      </c>
      <c r="G249">
        <f t="shared" si="3"/>
        <v>1</v>
      </c>
    </row>
    <row r="250" spans="4:7" x14ac:dyDescent="0.25">
      <c r="D250" s="4" t="s">
        <v>755</v>
      </c>
      <c r="E250">
        <v>30016</v>
      </c>
      <c r="F250">
        <v>606</v>
      </c>
      <c r="G250">
        <f t="shared" si="3"/>
        <v>1</v>
      </c>
    </row>
    <row r="251" spans="4:7" x14ac:dyDescent="0.25">
      <c r="D251" s="4" t="s">
        <v>754</v>
      </c>
      <c r="E251">
        <v>30016</v>
      </c>
      <c r="F251">
        <v>607</v>
      </c>
      <c r="G251">
        <f t="shared" si="3"/>
        <v>1</v>
      </c>
    </row>
    <row r="252" spans="4:7" x14ac:dyDescent="0.25">
      <c r="D252" s="4" t="s">
        <v>753</v>
      </c>
      <c r="E252">
        <v>30016</v>
      </c>
      <c r="F252">
        <v>608</v>
      </c>
      <c r="G252">
        <f t="shared" si="3"/>
        <v>1</v>
      </c>
    </row>
    <row r="253" spans="4:7" x14ac:dyDescent="0.25">
      <c r="D253" s="4" t="s">
        <v>752</v>
      </c>
      <c r="E253">
        <v>30016</v>
      </c>
      <c r="F253">
        <v>609</v>
      </c>
      <c r="G253">
        <f t="shared" si="3"/>
        <v>1</v>
      </c>
    </row>
    <row r="254" spans="4:7" x14ac:dyDescent="0.25">
      <c r="D254" s="4" t="s">
        <v>751</v>
      </c>
      <c r="E254">
        <v>30016</v>
      </c>
      <c r="F254">
        <v>610</v>
      </c>
      <c r="G254">
        <f t="shared" si="3"/>
        <v>1</v>
      </c>
    </row>
    <row r="255" spans="4:7" x14ac:dyDescent="0.25">
      <c r="D255" s="4" t="s">
        <v>750</v>
      </c>
      <c r="E255">
        <v>30016</v>
      </c>
      <c r="F255">
        <v>700</v>
      </c>
      <c r="G255">
        <f t="shared" si="3"/>
        <v>1</v>
      </c>
    </row>
    <row r="256" spans="4:7" x14ac:dyDescent="0.25">
      <c r="D256" s="4" t="s">
        <v>749</v>
      </c>
      <c r="E256">
        <v>30016</v>
      </c>
      <c r="F256">
        <v>701</v>
      </c>
      <c r="G256">
        <f t="shared" si="3"/>
        <v>1</v>
      </c>
    </row>
    <row r="257" spans="4:7" x14ac:dyDescent="0.25">
      <c r="D257" s="4" t="s">
        <v>748</v>
      </c>
      <c r="E257">
        <v>30016</v>
      </c>
      <c r="F257">
        <v>705</v>
      </c>
      <c r="G257">
        <f t="shared" si="3"/>
        <v>1</v>
      </c>
    </row>
    <row r="258" spans="4:7" x14ac:dyDescent="0.25">
      <c r="D258" s="4" t="s">
        <v>2021</v>
      </c>
      <c r="E258">
        <v>30016</v>
      </c>
      <c r="F258">
        <v>707</v>
      </c>
      <c r="G258">
        <f t="shared" si="3"/>
        <v>1</v>
      </c>
    </row>
    <row r="259" spans="4:7" x14ac:dyDescent="0.25">
      <c r="D259" s="4" t="s">
        <v>747</v>
      </c>
      <c r="E259">
        <v>30016</v>
      </c>
      <c r="F259">
        <v>709</v>
      </c>
      <c r="G259">
        <f t="shared" ref="G259:G322" si="4">COUNTIF($D$2:$D$1071,D259)</f>
        <v>1</v>
      </c>
    </row>
    <row r="260" spans="4:7" x14ac:dyDescent="0.25">
      <c r="D260" s="4" t="s">
        <v>746</v>
      </c>
      <c r="E260">
        <v>30016</v>
      </c>
      <c r="F260">
        <v>712</v>
      </c>
      <c r="G260">
        <f t="shared" si="4"/>
        <v>1</v>
      </c>
    </row>
    <row r="261" spans="4:7" x14ac:dyDescent="0.25">
      <c r="D261" s="4" t="s">
        <v>745</v>
      </c>
      <c r="E261">
        <v>30016</v>
      </c>
      <c r="F261">
        <v>800</v>
      </c>
      <c r="G261">
        <f t="shared" si="4"/>
        <v>1</v>
      </c>
    </row>
    <row r="262" spans="4:7" x14ac:dyDescent="0.25">
      <c r="D262" s="4" t="s">
        <v>744</v>
      </c>
      <c r="E262">
        <v>30016</v>
      </c>
      <c r="F262">
        <v>802</v>
      </c>
      <c r="G262">
        <f t="shared" si="4"/>
        <v>1</v>
      </c>
    </row>
    <row r="263" spans="4:7" x14ac:dyDescent="0.25">
      <c r="D263" s="4" t="s">
        <v>743</v>
      </c>
      <c r="E263">
        <v>30016</v>
      </c>
      <c r="F263">
        <v>900</v>
      </c>
      <c r="G263">
        <f t="shared" si="4"/>
        <v>1</v>
      </c>
    </row>
    <row r="264" spans="4:7" x14ac:dyDescent="0.25">
      <c r="D264" s="4" t="s">
        <v>742</v>
      </c>
      <c r="E264">
        <v>30016</v>
      </c>
      <c r="F264">
        <v>901</v>
      </c>
      <c r="G264">
        <f t="shared" si="4"/>
        <v>1</v>
      </c>
    </row>
    <row r="265" spans="4:7" x14ac:dyDescent="0.25">
      <c r="D265" s="4" t="s">
        <v>741</v>
      </c>
      <c r="E265">
        <v>30016</v>
      </c>
      <c r="F265">
        <v>902</v>
      </c>
      <c r="G265">
        <f t="shared" si="4"/>
        <v>1</v>
      </c>
    </row>
    <row r="266" spans="4:7" x14ac:dyDescent="0.25">
      <c r="D266" s="4" t="s">
        <v>740</v>
      </c>
      <c r="E266">
        <v>30016</v>
      </c>
      <c r="F266">
        <v>904</v>
      </c>
      <c r="G266">
        <f t="shared" si="4"/>
        <v>1</v>
      </c>
    </row>
    <row r="267" spans="4:7" x14ac:dyDescent="0.25">
      <c r="D267" s="4" t="s">
        <v>739</v>
      </c>
      <c r="E267">
        <v>30016</v>
      </c>
      <c r="F267">
        <v>1000</v>
      </c>
      <c r="G267">
        <f t="shared" si="4"/>
        <v>1</v>
      </c>
    </row>
    <row r="268" spans="4:7" x14ac:dyDescent="0.25">
      <c r="D268" s="4" t="s">
        <v>738</v>
      </c>
      <c r="E268">
        <v>30016</v>
      </c>
      <c r="F268">
        <v>1002</v>
      </c>
      <c r="G268">
        <f t="shared" si="4"/>
        <v>1</v>
      </c>
    </row>
    <row r="269" spans="4:7" x14ac:dyDescent="0.25">
      <c r="D269" s="4" t="s">
        <v>737</v>
      </c>
      <c r="E269">
        <v>30016</v>
      </c>
      <c r="F269">
        <v>1003</v>
      </c>
      <c r="G269">
        <f t="shared" si="4"/>
        <v>1</v>
      </c>
    </row>
    <row r="270" spans="4:7" x14ac:dyDescent="0.25">
      <c r="D270" s="4" t="s">
        <v>736</v>
      </c>
      <c r="E270">
        <v>30016</v>
      </c>
      <c r="F270">
        <v>1004</v>
      </c>
      <c r="G270">
        <f t="shared" si="4"/>
        <v>1</v>
      </c>
    </row>
    <row r="271" spans="4:7" x14ac:dyDescent="0.25">
      <c r="D271" s="4" t="s">
        <v>735</v>
      </c>
      <c r="E271">
        <v>30016</v>
      </c>
      <c r="F271">
        <v>1005</v>
      </c>
      <c r="G271">
        <f t="shared" si="4"/>
        <v>1</v>
      </c>
    </row>
    <row r="272" spans="4:7" x14ac:dyDescent="0.25">
      <c r="D272" s="4" t="s">
        <v>734</v>
      </c>
      <c r="E272">
        <v>30016</v>
      </c>
      <c r="F272">
        <v>1006</v>
      </c>
      <c r="G272">
        <f t="shared" si="4"/>
        <v>1</v>
      </c>
    </row>
    <row r="273" spans="4:7" x14ac:dyDescent="0.25">
      <c r="D273" s="4" t="s">
        <v>733</v>
      </c>
      <c r="E273">
        <v>30016</v>
      </c>
      <c r="F273">
        <v>1008</v>
      </c>
      <c r="G273">
        <f t="shared" si="4"/>
        <v>1</v>
      </c>
    </row>
    <row r="274" spans="4:7" x14ac:dyDescent="0.25">
      <c r="D274" s="4" t="s">
        <v>732</v>
      </c>
      <c r="E274">
        <v>30016</v>
      </c>
      <c r="F274">
        <v>1009</v>
      </c>
      <c r="G274">
        <f t="shared" si="4"/>
        <v>1</v>
      </c>
    </row>
    <row r="275" spans="4:7" x14ac:dyDescent="0.25">
      <c r="D275" s="4" t="s">
        <v>731</v>
      </c>
      <c r="E275">
        <v>30016</v>
      </c>
      <c r="F275">
        <v>1100</v>
      </c>
      <c r="G275">
        <f t="shared" si="4"/>
        <v>1</v>
      </c>
    </row>
    <row r="276" spans="4:7" x14ac:dyDescent="0.25">
      <c r="D276" s="4" t="s">
        <v>730</v>
      </c>
      <c r="E276">
        <v>30016</v>
      </c>
      <c r="F276">
        <v>1101</v>
      </c>
      <c r="G276">
        <f t="shared" si="4"/>
        <v>1</v>
      </c>
    </row>
    <row r="277" spans="4:7" x14ac:dyDescent="0.25">
      <c r="D277" s="4" t="s">
        <v>729</v>
      </c>
      <c r="E277">
        <v>30016</v>
      </c>
      <c r="F277">
        <v>1103</v>
      </c>
      <c r="G277">
        <f t="shared" si="4"/>
        <v>1</v>
      </c>
    </row>
    <row r="278" spans="4:7" x14ac:dyDescent="0.25">
      <c r="D278" s="4" t="s">
        <v>728</v>
      </c>
      <c r="E278">
        <v>30016</v>
      </c>
      <c r="F278">
        <v>1104</v>
      </c>
      <c r="G278">
        <f t="shared" si="4"/>
        <v>1</v>
      </c>
    </row>
    <row r="279" spans="4:7" x14ac:dyDescent="0.25">
      <c r="D279" s="4" t="s">
        <v>727</v>
      </c>
      <c r="E279">
        <v>30016</v>
      </c>
      <c r="F279">
        <v>1106</v>
      </c>
      <c r="G279">
        <f t="shared" si="4"/>
        <v>1</v>
      </c>
    </row>
    <row r="280" spans="4:7" x14ac:dyDescent="0.25">
      <c r="D280" s="4" t="s">
        <v>726</v>
      </c>
      <c r="E280">
        <v>30016</v>
      </c>
      <c r="F280">
        <v>1107</v>
      </c>
      <c r="G280">
        <f t="shared" si="4"/>
        <v>1</v>
      </c>
    </row>
    <row r="281" spans="4:7" x14ac:dyDescent="0.25">
      <c r="D281" s="4" t="s">
        <v>725</v>
      </c>
      <c r="E281">
        <v>30016</v>
      </c>
      <c r="F281">
        <v>1108</v>
      </c>
      <c r="G281">
        <f t="shared" si="4"/>
        <v>1</v>
      </c>
    </row>
    <row r="282" spans="4:7" x14ac:dyDescent="0.25">
      <c r="D282" s="4" t="s">
        <v>724</v>
      </c>
      <c r="E282">
        <v>30016</v>
      </c>
      <c r="F282">
        <v>1110</v>
      </c>
      <c r="G282">
        <f t="shared" si="4"/>
        <v>1</v>
      </c>
    </row>
    <row r="283" spans="4:7" x14ac:dyDescent="0.25">
      <c r="D283" s="4" t="s">
        <v>723</v>
      </c>
      <c r="E283">
        <v>30016</v>
      </c>
      <c r="F283">
        <v>1111</v>
      </c>
      <c r="G283">
        <f t="shared" si="4"/>
        <v>1</v>
      </c>
    </row>
    <row r="284" spans="4:7" x14ac:dyDescent="0.25">
      <c r="D284" s="4" t="s">
        <v>722</v>
      </c>
      <c r="E284">
        <v>30016</v>
      </c>
      <c r="F284">
        <v>1112</v>
      </c>
      <c r="G284">
        <f t="shared" si="4"/>
        <v>1</v>
      </c>
    </row>
    <row r="285" spans="4:7" x14ac:dyDescent="0.25">
      <c r="D285" s="4" t="s">
        <v>721</v>
      </c>
      <c r="E285">
        <v>30016</v>
      </c>
      <c r="F285">
        <v>1200</v>
      </c>
      <c r="G285">
        <f t="shared" si="4"/>
        <v>1</v>
      </c>
    </row>
    <row r="286" spans="4:7" x14ac:dyDescent="0.25">
      <c r="D286" s="4" t="s">
        <v>2022</v>
      </c>
      <c r="E286">
        <v>30016</v>
      </c>
      <c r="F286">
        <v>1202</v>
      </c>
      <c r="G286">
        <f t="shared" si="4"/>
        <v>1</v>
      </c>
    </row>
    <row r="287" spans="4:7" x14ac:dyDescent="0.25">
      <c r="D287" s="4" t="s">
        <v>720</v>
      </c>
      <c r="E287">
        <v>30016</v>
      </c>
      <c r="F287">
        <v>1203</v>
      </c>
      <c r="G287">
        <f t="shared" si="4"/>
        <v>1</v>
      </c>
    </row>
    <row r="288" spans="4:7" x14ac:dyDescent="0.25">
      <c r="D288" s="4" t="s">
        <v>719</v>
      </c>
      <c r="E288">
        <v>30016</v>
      </c>
      <c r="F288">
        <v>1300</v>
      </c>
      <c r="G288">
        <f t="shared" si="4"/>
        <v>1</v>
      </c>
    </row>
    <row r="289" spans="4:7" x14ac:dyDescent="0.25">
      <c r="D289" s="4" t="s">
        <v>2023</v>
      </c>
      <c r="E289">
        <v>30016</v>
      </c>
      <c r="F289">
        <v>1302</v>
      </c>
      <c r="G289">
        <f t="shared" si="4"/>
        <v>1</v>
      </c>
    </row>
    <row r="290" spans="4:7" x14ac:dyDescent="0.25">
      <c r="D290" s="4" t="s">
        <v>718</v>
      </c>
      <c r="E290">
        <v>30016</v>
      </c>
      <c r="F290">
        <v>1303</v>
      </c>
      <c r="G290">
        <f t="shared" si="4"/>
        <v>1</v>
      </c>
    </row>
    <row r="291" spans="4:7" x14ac:dyDescent="0.25">
      <c r="D291" s="4" t="s">
        <v>717</v>
      </c>
      <c r="E291">
        <v>30016</v>
      </c>
      <c r="F291">
        <v>1400</v>
      </c>
      <c r="G291">
        <f t="shared" si="4"/>
        <v>1</v>
      </c>
    </row>
    <row r="292" spans="4:7" x14ac:dyDescent="0.25">
      <c r="D292" s="4" t="s">
        <v>2024</v>
      </c>
      <c r="E292">
        <v>30016</v>
      </c>
      <c r="F292">
        <v>1401</v>
      </c>
      <c r="G292">
        <f t="shared" si="4"/>
        <v>1</v>
      </c>
    </row>
    <row r="293" spans="4:7" x14ac:dyDescent="0.25">
      <c r="D293" s="4" t="s">
        <v>716</v>
      </c>
      <c r="E293">
        <v>30016</v>
      </c>
      <c r="F293">
        <v>1402</v>
      </c>
      <c r="G293">
        <f t="shared" si="4"/>
        <v>1</v>
      </c>
    </row>
    <row r="294" spans="4:7" x14ac:dyDescent="0.25">
      <c r="D294" s="4" t="s">
        <v>715</v>
      </c>
      <c r="E294">
        <v>30016</v>
      </c>
      <c r="F294">
        <v>1403</v>
      </c>
      <c r="G294">
        <f t="shared" si="4"/>
        <v>1</v>
      </c>
    </row>
    <row r="295" spans="4:7" x14ac:dyDescent="0.25">
      <c r="D295" s="4" t="s">
        <v>714</v>
      </c>
      <c r="E295">
        <v>30016</v>
      </c>
      <c r="F295">
        <v>1405</v>
      </c>
      <c r="G295">
        <f t="shared" si="4"/>
        <v>1</v>
      </c>
    </row>
    <row r="296" spans="4:7" x14ac:dyDescent="0.25">
      <c r="D296" s="4" t="s">
        <v>713</v>
      </c>
      <c r="E296">
        <v>30016</v>
      </c>
      <c r="F296">
        <v>1407</v>
      </c>
      <c r="G296">
        <f t="shared" si="4"/>
        <v>1</v>
      </c>
    </row>
    <row r="297" spans="4:7" x14ac:dyDescent="0.25">
      <c r="D297" s="4" t="s">
        <v>712</v>
      </c>
      <c r="E297">
        <v>30016</v>
      </c>
      <c r="F297">
        <v>1412</v>
      </c>
      <c r="G297">
        <f t="shared" si="4"/>
        <v>1</v>
      </c>
    </row>
    <row r="298" spans="4:7" x14ac:dyDescent="0.25">
      <c r="D298" s="4" t="s">
        <v>711</v>
      </c>
      <c r="E298">
        <v>30016</v>
      </c>
      <c r="F298">
        <v>1413</v>
      </c>
      <c r="G298">
        <f t="shared" si="4"/>
        <v>1</v>
      </c>
    </row>
    <row r="299" spans="4:7" x14ac:dyDescent="0.25">
      <c r="D299" s="4" t="s">
        <v>710</v>
      </c>
      <c r="E299">
        <v>30016</v>
      </c>
      <c r="F299">
        <v>1500</v>
      </c>
      <c r="G299">
        <f t="shared" si="4"/>
        <v>1</v>
      </c>
    </row>
    <row r="300" spans="4:7" x14ac:dyDescent="0.25">
      <c r="D300" s="4" t="s">
        <v>709</v>
      </c>
      <c r="E300">
        <v>30016</v>
      </c>
      <c r="F300">
        <v>1501</v>
      </c>
      <c r="G300">
        <f t="shared" si="4"/>
        <v>1</v>
      </c>
    </row>
    <row r="301" spans="4:7" x14ac:dyDescent="0.25">
      <c r="D301" s="4" t="s">
        <v>708</v>
      </c>
      <c r="E301">
        <v>30016</v>
      </c>
      <c r="F301">
        <v>1502</v>
      </c>
      <c r="G301">
        <f t="shared" si="4"/>
        <v>1</v>
      </c>
    </row>
    <row r="302" spans="4:7" x14ac:dyDescent="0.25">
      <c r="D302" s="4" t="s">
        <v>707</v>
      </c>
      <c r="E302">
        <v>30016</v>
      </c>
      <c r="F302">
        <v>1503</v>
      </c>
      <c r="G302">
        <f t="shared" si="4"/>
        <v>1</v>
      </c>
    </row>
    <row r="303" spans="4:7" x14ac:dyDescent="0.25">
      <c r="D303" s="4" t="s">
        <v>706</v>
      </c>
      <c r="E303">
        <v>30016</v>
      </c>
      <c r="F303">
        <v>1504</v>
      </c>
      <c r="G303">
        <f t="shared" si="4"/>
        <v>1</v>
      </c>
    </row>
    <row r="304" spans="4:7" x14ac:dyDescent="0.25">
      <c r="D304" s="4" t="s">
        <v>705</v>
      </c>
      <c r="E304">
        <v>30016</v>
      </c>
      <c r="F304">
        <v>1505</v>
      </c>
      <c r="G304">
        <f t="shared" si="4"/>
        <v>1</v>
      </c>
    </row>
    <row r="305" spans="4:7" x14ac:dyDescent="0.25">
      <c r="D305" s="4" t="s">
        <v>704</v>
      </c>
      <c r="E305">
        <v>30016</v>
      </c>
      <c r="F305">
        <v>1506</v>
      </c>
      <c r="G305">
        <f t="shared" si="4"/>
        <v>1</v>
      </c>
    </row>
    <row r="306" spans="4:7" x14ac:dyDescent="0.25">
      <c r="D306" s="4" t="s">
        <v>703</v>
      </c>
      <c r="E306">
        <v>30016</v>
      </c>
      <c r="F306">
        <v>1507</v>
      </c>
      <c r="G306">
        <f t="shared" si="4"/>
        <v>1</v>
      </c>
    </row>
    <row r="307" spans="4:7" x14ac:dyDescent="0.25">
      <c r="D307" s="4" t="s">
        <v>702</v>
      </c>
      <c r="E307">
        <v>30016</v>
      </c>
      <c r="F307">
        <v>1509</v>
      </c>
      <c r="G307">
        <f t="shared" si="4"/>
        <v>1</v>
      </c>
    </row>
    <row r="308" spans="4:7" x14ac:dyDescent="0.25">
      <c r="D308" s="4" t="s">
        <v>701</v>
      </c>
      <c r="E308">
        <v>30016</v>
      </c>
      <c r="F308">
        <v>1600</v>
      </c>
      <c r="G308">
        <f t="shared" si="4"/>
        <v>1</v>
      </c>
    </row>
    <row r="309" spans="4:7" x14ac:dyDescent="0.25">
      <c r="D309" s="4" t="s">
        <v>700</v>
      </c>
      <c r="E309">
        <v>30016</v>
      </c>
      <c r="F309">
        <v>1601</v>
      </c>
      <c r="G309">
        <f t="shared" si="4"/>
        <v>1</v>
      </c>
    </row>
    <row r="310" spans="4:7" x14ac:dyDescent="0.25">
      <c r="D310" s="4" t="s">
        <v>699</v>
      </c>
      <c r="E310">
        <v>30016</v>
      </c>
      <c r="F310">
        <v>1602</v>
      </c>
      <c r="G310">
        <f t="shared" si="4"/>
        <v>1</v>
      </c>
    </row>
    <row r="311" spans="4:7" x14ac:dyDescent="0.25">
      <c r="D311" s="4" t="s">
        <v>698</v>
      </c>
      <c r="E311">
        <v>30016</v>
      </c>
      <c r="F311">
        <v>1603</v>
      </c>
      <c r="G311">
        <f t="shared" si="4"/>
        <v>1</v>
      </c>
    </row>
    <row r="312" spans="4:7" x14ac:dyDescent="0.25">
      <c r="D312" s="4" t="s">
        <v>2025</v>
      </c>
      <c r="E312">
        <v>30016</v>
      </c>
      <c r="F312">
        <v>1604</v>
      </c>
      <c r="G312">
        <f t="shared" si="4"/>
        <v>1</v>
      </c>
    </row>
    <row r="313" spans="4:7" x14ac:dyDescent="0.25">
      <c r="D313" s="4" t="s">
        <v>697</v>
      </c>
      <c r="E313">
        <v>30016</v>
      </c>
      <c r="F313">
        <v>1605</v>
      </c>
      <c r="G313">
        <f t="shared" si="4"/>
        <v>1</v>
      </c>
    </row>
    <row r="314" spans="4:7" x14ac:dyDescent="0.25">
      <c r="D314" s="4" t="s">
        <v>696</v>
      </c>
      <c r="E314">
        <v>30016</v>
      </c>
      <c r="F314">
        <v>1606</v>
      </c>
      <c r="G314">
        <f t="shared" si="4"/>
        <v>1</v>
      </c>
    </row>
    <row r="315" spans="4:7" x14ac:dyDescent="0.25">
      <c r="D315" s="4" t="s">
        <v>695</v>
      </c>
      <c r="E315">
        <v>30016</v>
      </c>
      <c r="F315">
        <v>1700</v>
      </c>
      <c r="G315">
        <f t="shared" si="4"/>
        <v>1</v>
      </c>
    </row>
    <row r="316" spans="4:7" x14ac:dyDescent="0.25">
      <c r="D316" s="4" t="s">
        <v>2026</v>
      </c>
      <c r="E316">
        <v>30016</v>
      </c>
      <c r="F316">
        <v>1707</v>
      </c>
      <c r="G316">
        <f t="shared" si="4"/>
        <v>1</v>
      </c>
    </row>
    <row r="317" spans="4:7" x14ac:dyDescent="0.25">
      <c r="D317" s="4" t="s">
        <v>694</v>
      </c>
      <c r="E317">
        <v>30016</v>
      </c>
      <c r="F317">
        <v>1709</v>
      </c>
      <c r="G317">
        <f t="shared" si="4"/>
        <v>1</v>
      </c>
    </row>
    <row r="318" spans="4:7" x14ac:dyDescent="0.25">
      <c r="D318" s="4" t="s">
        <v>693</v>
      </c>
      <c r="E318">
        <v>30016</v>
      </c>
      <c r="F318">
        <v>1800</v>
      </c>
      <c r="G318">
        <f t="shared" si="4"/>
        <v>1</v>
      </c>
    </row>
    <row r="319" spans="4:7" x14ac:dyDescent="0.25">
      <c r="D319" s="4" t="s">
        <v>692</v>
      </c>
      <c r="E319">
        <v>30016</v>
      </c>
      <c r="F319">
        <v>1801</v>
      </c>
      <c r="G319">
        <f t="shared" si="4"/>
        <v>1</v>
      </c>
    </row>
    <row r="320" spans="4:7" x14ac:dyDescent="0.25">
      <c r="D320" s="4" t="s">
        <v>691</v>
      </c>
      <c r="E320">
        <v>30016</v>
      </c>
      <c r="F320">
        <v>1802</v>
      </c>
      <c r="G320">
        <f t="shared" si="4"/>
        <v>1</v>
      </c>
    </row>
    <row r="321" spans="4:7" x14ac:dyDescent="0.25">
      <c r="D321" s="4" t="s">
        <v>690</v>
      </c>
      <c r="E321">
        <v>30016</v>
      </c>
      <c r="F321">
        <v>1803</v>
      </c>
      <c r="G321">
        <f t="shared" si="4"/>
        <v>1</v>
      </c>
    </row>
    <row r="322" spans="4:7" x14ac:dyDescent="0.25">
      <c r="D322" s="4" t="s">
        <v>689</v>
      </c>
      <c r="E322">
        <v>30016</v>
      </c>
      <c r="F322">
        <v>1804</v>
      </c>
      <c r="G322">
        <f t="shared" si="4"/>
        <v>1</v>
      </c>
    </row>
    <row r="323" spans="4:7" x14ac:dyDescent="0.25">
      <c r="D323" s="4" t="s">
        <v>688</v>
      </c>
      <c r="E323">
        <v>30016</v>
      </c>
      <c r="F323">
        <v>1806</v>
      </c>
      <c r="G323">
        <f t="shared" ref="G323:G386" si="5">COUNTIF($D$2:$D$1071,D323)</f>
        <v>1</v>
      </c>
    </row>
    <row r="324" spans="4:7" x14ac:dyDescent="0.25">
      <c r="D324" s="4" t="s">
        <v>687</v>
      </c>
      <c r="E324">
        <v>30016</v>
      </c>
      <c r="F324">
        <v>1807</v>
      </c>
      <c r="G324">
        <f t="shared" si="5"/>
        <v>1</v>
      </c>
    </row>
    <row r="325" spans="4:7" x14ac:dyDescent="0.25">
      <c r="D325" s="4" t="s">
        <v>686</v>
      </c>
      <c r="E325">
        <v>30016</v>
      </c>
      <c r="F325">
        <v>1808</v>
      </c>
      <c r="G325">
        <f t="shared" si="5"/>
        <v>1</v>
      </c>
    </row>
    <row r="326" spans="4:7" x14ac:dyDescent="0.25">
      <c r="D326" s="4" t="s">
        <v>685</v>
      </c>
      <c r="E326">
        <v>30016</v>
      </c>
      <c r="F326">
        <v>1810</v>
      </c>
      <c r="G326">
        <f t="shared" si="5"/>
        <v>1</v>
      </c>
    </row>
    <row r="327" spans="4:7" x14ac:dyDescent="0.25">
      <c r="D327" s="4" t="s">
        <v>684</v>
      </c>
      <c r="E327">
        <v>30016</v>
      </c>
      <c r="F327">
        <v>1811</v>
      </c>
      <c r="G327">
        <f t="shared" si="5"/>
        <v>1</v>
      </c>
    </row>
    <row r="328" spans="4:7" x14ac:dyDescent="0.25">
      <c r="D328" s="4" t="s">
        <v>683</v>
      </c>
      <c r="E328">
        <v>30016</v>
      </c>
      <c r="F328">
        <v>1812</v>
      </c>
      <c r="G328">
        <f t="shared" si="5"/>
        <v>1</v>
      </c>
    </row>
    <row r="329" spans="4:7" x14ac:dyDescent="0.25">
      <c r="D329" s="4" t="s">
        <v>682</v>
      </c>
      <c r="E329">
        <v>30016</v>
      </c>
      <c r="F329">
        <v>1813</v>
      </c>
      <c r="G329">
        <f t="shared" si="5"/>
        <v>1</v>
      </c>
    </row>
    <row r="330" spans="4:7" x14ac:dyDescent="0.25">
      <c r="D330" s="4" t="s">
        <v>681</v>
      </c>
      <c r="E330">
        <v>30016</v>
      </c>
      <c r="F330">
        <v>1900</v>
      </c>
      <c r="G330">
        <f t="shared" si="5"/>
        <v>1</v>
      </c>
    </row>
    <row r="331" spans="4:7" x14ac:dyDescent="0.25">
      <c r="D331" s="4" t="s">
        <v>680</v>
      </c>
      <c r="E331">
        <v>30016</v>
      </c>
      <c r="F331">
        <v>1901</v>
      </c>
      <c r="G331">
        <f t="shared" si="5"/>
        <v>1</v>
      </c>
    </row>
    <row r="332" spans="4:7" x14ac:dyDescent="0.25">
      <c r="D332" s="4" t="s">
        <v>679</v>
      </c>
      <c r="E332">
        <v>30016</v>
      </c>
      <c r="F332">
        <v>1902</v>
      </c>
      <c r="G332">
        <f t="shared" si="5"/>
        <v>1</v>
      </c>
    </row>
    <row r="333" spans="4:7" x14ac:dyDescent="0.25">
      <c r="D333" s="4" t="s">
        <v>678</v>
      </c>
      <c r="E333">
        <v>30016</v>
      </c>
      <c r="F333">
        <v>1903</v>
      </c>
      <c r="G333">
        <f t="shared" si="5"/>
        <v>1</v>
      </c>
    </row>
    <row r="334" spans="4:7" x14ac:dyDescent="0.25">
      <c r="D334" s="4" t="s">
        <v>677</v>
      </c>
      <c r="E334">
        <v>30016</v>
      </c>
      <c r="F334">
        <v>1904</v>
      </c>
      <c r="G334">
        <f t="shared" si="5"/>
        <v>1</v>
      </c>
    </row>
    <row r="335" spans="4:7" x14ac:dyDescent="0.25">
      <c r="D335" s="4" t="s">
        <v>676</v>
      </c>
      <c r="E335">
        <v>30016</v>
      </c>
      <c r="F335">
        <v>1905</v>
      </c>
      <c r="G335">
        <f t="shared" si="5"/>
        <v>1</v>
      </c>
    </row>
    <row r="336" spans="4:7" x14ac:dyDescent="0.25">
      <c r="D336" s="4" t="s">
        <v>675</v>
      </c>
      <c r="E336">
        <v>30016</v>
      </c>
      <c r="F336">
        <v>1906</v>
      </c>
      <c r="G336">
        <f t="shared" si="5"/>
        <v>1</v>
      </c>
    </row>
    <row r="337" spans="4:7" x14ac:dyDescent="0.25">
      <c r="D337" s="4" t="s">
        <v>674</v>
      </c>
      <c r="E337">
        <v>30016</v>
      </c>
      <c r="F337">
        <v>1907</v>
      </c>
      <c r="G337">
        <f t="shared" si="5"/>
        <v>1</v>
      </c>
    </row>
    <row r="338" spans="4:7" x14ac:dyDescent="0.25">
      <c r="D338" s="4" t="s">
        <v>2027</v>
      </c>
      <c r="E338">
        <v>30016</v>
      </c>
      <c r="F338">
        <v>1908</v>
      </c>
      <c r="G338">
        <f t="shared" si="5"/>
        <v>1</v>
      </c>
    </row>
    <row r="339" spans="4:7" x14ac:dyDescent="0.25">
      <c r="D339" s="4" t="s">
        <v>673</v>
      </c>
      <c r="E339">
        <v>30016</v>
      </c>
      <c r="F339">
        <v>1909</v>
      </c>
      <c r="G339">
        <f t="shared" si="5"/>
        <v>1</v>
      </c>
    </row>
    <row r="340" spans="4:7" x14ac:dyDescent="0.25">
      <c r="D340" s="4" t="s">
        <v>672</v>
      </c>
      <c r="E340">
        <v>30016</v>
      </c>
      <c r="F340">
        <v>1911</v>
      </c>
      <c r="G340">
        <f t="shared" si="5"/>
        <v>1</v>
      </c>
    </row>
    <row r="341" spans="4:7" x14ac:dyDescent="0.25">
      <c r="D341" s="4" t="s">
        <v>671</v>
      </c>
      <c r="E341">
        <v>30016</v>
      </c>
      <c r="F341">
        <v>1912</v>
      </c>
      <c r="G341">
        <f t="shared" si="5"/>
        <v>1</v>
      </c>
    </row>
    <row r="342" spans="4:7" x14ac:dyDescent="0.25">
      <c r="D342" s="4" t="s">
        <v>2028</v>
      </c>
      <c r="E342">
        <v>30016</v>
      </c>
      <c r="F342">
        <v>1913</v>
      </c>
      <c r="G342">
        <f t="shared" si="5"/>
        <v>1</v>
      </c>
    </row>
    <row r="343" spans="4:7" x14ac:dyDescent="0.25">
      <c r="D343" s="4" t="s">
        <v>670</v>
      </c>
      <c r="E343">
        <v>30016</v>
      </c>
      <c r="F343">
        <v>1914</v>
      </c>
      <c r="G343">
        <f t="shared" si="5"/>
        <v>1</v>
      </c>
    </row>
    <row r="344" spans="4:7" x14ac:dyDescent="0.25">
      <c r="D344" s="4" t="s">
        <v>669</v>
      </c>
      <c r="E344">
        <v>30016</v>
      </c>
      <c r="F344">
        <v>1915</v>
      </c>
      <c r="G344">
        <f t="shared" si="5"/>
        <v>1</v>
      </c>
    </row>
    <row r="345" spans="4:7" x14ac:dyDescent="0.25">
      <c r="D345" s="4" t="s">
        <v>668</v>
      </c>
      <c r="E345">
        <v>30016</v>
      </c>
      <c r="F345">
        <v>1916</v>
      </c>
      <c r="G345">
        <f t="shared" si="5"/>
        <v>1</v>
      </c>
    </row>
    <row r="346" spans="4:7" x14ac:dyDescent="0.25">
      <c r="D346" s="4" t="s">
        <v>667</v>
      </c>
      <c r="E346">
        <v>30016</v>
      </c>
      <c r="F346">
        <v>1917</v>
      </c>
      <c r="G346">
        <f t="shared" si="5"/>
        <v>1</v>
      </c>
    </row>
    <row r="347" spans="4:7" x14ac:dyDescent="0.25">
      <c r="D347" s="4" t="s">
        <v>666</v>
      </c>
      <c r="E347">
        <v>30016</v>
      </c>
      <c r="F347">
        <v>1918</v>
      </c>
      <c r="G347">
        <f t="shared" si="5"/>
        <v>1</v>
      </c>
    </row>
    <row r="348" spans="4:7" x14ac:dyDescent="0.25">
      <c r="D348" s="4" t="s">
        <v>665</v>
      </c>
      <c r="E348">
        <v>30016</v>
      </c>
      <c r="F348">
        <v>2000</v>
      </c>
      <c r="G348">
        <f t="shared" si="5"/>
        <v>1</v>
      </c>
    </row>
    <row r="349" spans="4:7" x14ac:dyDescent="0.25">
      <c r="D349" s="4" t="s">
        <v>664</v>
      </c>
      <c r="E349">
        <v>30016</v>
      </c>
      <c r="F349">
        <v>2001</v>
      </c>
      <c r="G349">
        <f t="shared" si="5"/>
        <v>1</v>
      </c>
    </row>
    <row r="350" spans="4:7" x14ac:dyDescent="0.25">
      <c r="D350" s="4" t="s">
        <v>663</v>
      </c>
      <c r="E350">
        <v>30016</v>
      </c>
      <c r="F350">
        <v>2002</v>
      </c>
      <c r="G350">
        <f t="shared" si="5"/>
        <v>1</v>
      </c>
    </row>
    <row r="351" spans="4:7" x14ac:dyDescent="0.25">
      <c r="D351" s="4" t="s">
        <v>662</v>
      </c>
      <c r="E351">
        <v>30016</v>
      </c>
      <c r="F351">
        <v>2100</v>
      </c>
      <c r="G351">
        <f t="shared" si="5"/>
        <v>1</v>
      </c>
    </row>
    <row r="352" spans="4:7" x14ac:dyDescent="0.25">
      <c r="D352" s="4" t="s">
        <v>661</v>
      </c>
      <c r="E352">
        <v>30016</v>
      </c>
      <c r="F352">
        <v>2101</v>
      </c>
      <c r="G352">
        <f t="shared" si="5"/>
        <v>1</v>
      </c>
    </row>
    <row r="353" spans="4:7" x14ac:dyDescent="0.25">
      <c r="D353" s="4" t="s">
        <v>660</v>
      </c>
      <c r="E353">
        <v>30016</v>
      </c>
      <c r="F353">
        <v>2102</v>
      </c>
      <c r="G353">
        <f t="shared" si="5"/>
        <v>1</v>
      </c>
    </row>
    <row r="354" spans="4:7" x14ac:dyDescent="0.25">
      <c r="D354" s="4" t="s">
        <v>2029</v>
      </c>
      <c r="E354">
        <v>30016</v>
      </c>
      <c r="F354">
        <v>2103</v>
      </c>
      <c r="G354">
        <f t="shared" si="5"/>
        <v>1</v>
      </c>
    </row>
    <row r="355" spans="4:7" x14ac:dyDescent="0.25">
      <c r="D355" s="4" t="s">
        <v>659</v>
      </c>
      <c r="E355">
        <v>30016</v>
      </c>
      <c r="F355">
        <v>2106</v>
      </c>
      <c r="G355">
        <f t="shared" si="5"/>
        <v>1</v>
      </c>
    </row>
    <row r="356" spans="4:7" x14ac:dyDescent="0.25">
      <c r="D356" s="4" t="s">
        <v>2030</v>
      </c>
      <c r="E356">
        <v>30016</v>
      </c>
      <c r="F356">
        <v>2200</v>
      </c>
      <c r="G356">
        <f t="shared" si="5"/>
        <v>1</v>
      </c>
    </row>
    <row r="357" spans="4:7" x14ac:dyDescent="0.25">
      <c r="D357" s="4" t="s">
        <v>658</v>
      </c>
      <c r="E357">
        <v>30016</v>
      </c>
      <c r="F357">
        <v>2201</v>
      </c>
      <c r="G357">
        <f t="shared" si="5"/>
        <v>1</v>
      </c>
    </row>
    <row r="358" spans="4:7" x14ac:dyDescent="0.25">
      <c r="D358" s="4" t="s">
        <v>657</v>
      </c>
      <c r="E358">
        <v>30016</v>
      </c>
      <c r="F358">
        <v>2202</v>
      </c>
      <c r="G358">
        <f t="shared" si="5"/>
        <v>1</v>
      </c>
    </row>
    <row r="359" spans="4:7" x14ac:dyDescent="0.25">
      <c r="D359" s="4" t="s">
        <v>656</v>
      </c>
      <c r="E359">
        <v>30016</v>
      </c>
      <c r="F359">
        <v>2204</v>
      </c>
      <c r="G359">
        <f t="shared" si="5"/>
        <v>1</v>
      </c>
    </row>
    <row r="360" spans="4:7" x14ac:dyDescent="0.25">
      <c r="D360" s="4" t="s">
        <v>655</v>
      </c>
      <c r="E360">
        <v>30016</v>
      </c>
      <c r="F360">
        <v>2300</v>
      </c>
      <c r="G360">
        <f t="shared" si="5"/>
        <v>1</v>
      </c>
    </row>
    <row r="361" spans="4:7" x14ac:dyDescent="0.25">
      <c r="D361" s="4" t="s">
        <v>654</v>
      </c>
      <c r="E361">
        <v>30016</v>
      </c>
      <c r="F361">
        <v>2301</v>
      </c>
      <c r="G361">
        <f t="shared" si="5"/>
        <v>1</v>
      </c>
    </row>
    <row r="362" spans="4:7" x14ac:dyDescent="0.25">
      <c r="D362" s="4" t="s">
        <v>2031</v>
      </c>
      <c r="E362">
        <v>30016</v>
      </c>
      <c r="F362">
        <v>2302</v>
      </c>
      <c r="G362">
        <f t="shared" si="5"/>
        <v>1</v>
      </c>
    </row>
    <row r="363" spans="4:7" x14ac:dyDescent="0.25">
      <c r="D363" s="4" t="s">
        <v>647</v>
      </c>
      <c r="E363">
        <v>30017</v>
      </c>
      <c r="F363">
        <v>0</v>
      </c>
      <c r="G363">
        <f t="shared" si="5"/>
        <v>2</v>
      </c>
    </row>
    <row r="364" spans="4:7" x14ac:dyDescent="0.25">
      <c r="D364" s="4" t="s">
        <v>653</v>
      </c>
      <c r="E364">
        <v>30017</v>
      </c>
      <c r="F364">
        <v>1</v>
      </c>
      <c r="G364">
        <f t="shared" si="5"/>
        <v>1</v>
      </c>
    </row>
    <row r="365" spans="4:7" x14ac:dyDescent="0.25">
      <c r="D365" s="4" t="s">
        <v>652</v>
      </c>
      <c r="E365">
        <v>30017</v>
      </c>
      <c r="F365">
        <v>2</v>
      </c>
      <c r="G365">
        <f t="shared" si="5"/>
        <v>1</v>
      </c>
    </row>
    <row r="366" spans="4:7" x14ac:dyDescent="0.25">
      <c r="D366" s="4" t="s">
        <v>651</v>
      </c>
      <c r="E366">
        <v>30017</v>
      </c>
      <c r="F366">
        <v>3</v>
      </c>
      <c r="G366">
        <f t="shared" si="5"/>
        <v>1</v>
      </c>
    </row>
    <row r="367" spans="4:7" x14ac:dyDescent="0.25">
      <c r="D367" s="4" t="s">
        <v>650</v>
      </c>
      <c r="E367">
        <v>30017</v>
      </c>
      <c r="F367">
        <v>4</v>
      </c>
      <c r="G367">
        <f t="shared" si="5"/>
        <v>1</v>
      </c>
    </row>
    <row r="368" spans="4:7" x14ac:dyDescent="0.25">
      <c r="D368" s="4" t="s">
        <v>649</v>
      </c>
      <c r="E368">
        <v>30017</v>
      </c>
      <c r="F368">
        <v>5</v>
      </c>
      <c r="G368">
        <f t="shared" si="5"/>
        <v>1</v>
      </c>
    </row>
    <row r="369" spans="4:7" x14ac:dyDescent="0.25">
      <c r="D369" s="4" t="s">
        <v>648</v>
      </c>
      <c r="E369">
        <v>30017</v>
      </c>
      <c r="F369">
        <v>6</v>
      </c>
      <c r="G369">
        <f t="shared" si="5"/>
        <v>1</v>
      </c>
    </row>
    <row r="370" spans="4:7" x14ac:dyDescent="0.25">
      <c r="D370" s="4" t="s">
        <v>2032</v>
      </c>
      <c r="E370">
        <v>30017</v>
      </c>
      <c r="F370">
        <v>7</v>
      </c>
      <c r="G370">
        <f t="shared" si="5"/>
        <v>1</v>
      </c>
    </row>
    <row r="371" spans="4:7" x14ac:dyDescent="0.25">
      <c r="D371" s="4" t="s">
        <v>647</v>
      </c>
      <c r="E371">
        <v>30017</v>
      </c>
      <c r="F371">
        <v>8</v>
      </c>
      <c r="G371">
        <f t="shared" si="5"/>
        <v>2</v>
      </c>
    </row>
    <row r="372" spans="4:7" x14ac:dyDescent="0.25">
      <c r="D372" s="4" t="s">
        <v>646</v>
      </c>
      <c r="E372">
        <v>30017</v>
      </c>
      <c r="F372">
        <v>9</v>
      </c>
      <c r="G372">
        <f t="shared" si="5"/>
        <v>1</v>
      </c>
    </row>
    <row r="373" spans="4:7" x14ac:dyDescent="0.25">
      <c r="D373" s="4" t="s">
        <v>645</v>
      </c>
      <c r="E373">
        <v>30017</v>
      </c>
      <c r="F373">
        <v>10</v>
      </c>
      <c r="G373">
        <f t="shared" si="5"/>
        <v>1</v>
      </c>
    </row>
    <row r="374" spans="4:7" x14ac:dyDescent="0.25">
      <c r="D374" s="4" t="s">
        <v>644</v>
      </c>
      <c r="E374">
        <v>30017</v>
      </c>
      <c r="F374">
        <v>11</v>
      </c>
      <c r="G374">
        <f t="shared" si="5"/>
        <v>1</v>
      </c>
    </row>
    <row r="375" spans="4:7" x14ac:dyDescent="0.25">
      <c r="D375" s="4" t="s">
        <v>643</v>
      </c>
      <c r="E375">
        <v>30017</v>
      </c>
      <c r="F375">
        <v>12</v>
      </c>
      <c r="G375">
        <f t="shared" si="5"/>
        <v>1</v>
      </c>
    </row>
    <row r="376" spans="4:7" x14ac:dyDescent="0.25">
      <c r="D376" s="4" t="s">
        <v>642</v>
      </c>
      <c r="E376">
        <v>30017</v>
      </c>
      <c r="F376">
        <v>13</v>
      </c>
      <c r="G376">
        <f t="shared" si="5"/>
        <v>1</v>
      </c>
    </row>
    <row r="377" spans="4:7" x14ac:dyDescent="0.25">
      <c r="D377" s="4" t="s">
        <v>641</v>
      </c>
      <c r="E377">
        <v>30017</v>
      </c>
      <c r="F377">
        <v>14</v>
      </c>
      <c r="G377">
        <f t="shared" si="5"/>
        <v>1</v>
      </c>
    </row>
    <row r="378" spans="4:7" x14ac:dyDescent="0.25">
      <c r="D378" s="4" t="s">
        <v>640</v>
      </c>
      <c r="E378">
        <v>30018</v>
      </c>
      <c r="F378">
        <v>0</v>
      </c>
      <c r="G378">
        <f t="shared" si="5"/>
        <v>2</v>
      </c>
    </row>
    <row r="379" spans="4:7" x14ac:dyDescent="0.25">
      <c r="D379" s="4" t="s">
        <v>640</v>
      </c>
      <c r="E379">
        <v>30018</v>
      </c>
      <c r="F379">
        <v>3</v>
      </c>
      <c r="G379">
        <f t="shared" si="5"/>
        <v>2</v>
      </c>
    </row>
    <row r="380" spans="4:7" x14ac:dyDescent="0.25">
      <c r="D380" s="4" t="s">
        <v>639</v>
      </c>
      <c r="E380">
        <v>30018</v>
      </c>
      <c r="F380">
        <v>4</v>
      </c>
      <c r="G380">
        <f t="shared" si="5"/>
        <v>1</v>
      </c>
    </row>
    <row r="381" spans="4:7" x14ac:dyDescent="0.25">
      <c r="D381" s="4" t="s">
        <v>633</v>
      </c>
      <c r="E381">
        <v>30019</v>
      </c>
      <c r="F381">
        <v>0</v>
      </c>
      <c r="G381">
        <f t="shared" si="5"/>
        <v>2</v>
      </c>
    </row>
    <row r="382" spans="4:7" x14ac:dyDescent="0.25">
      <c r="D382" s="4" t="s">
        <v>638</v>
      </c>
      <c r="E382">
        <v>30019</v>
      </c>
      <c r="F382">
        <v>1</v>
      </c>
      <c r="G382">
        <f t="shared" si="5"/>
        <v>1</v>
      </c>
    </row>
    <row r="383" spans="4:7" x14ac:dyDescent="0.25">
      <c r="D383" s="4" t="s">
        <v>637</v>
      </c>
      <c r="E383">
        <v>30019</v>
      </c>
      <c r="F383">
        <v>2</v>
      </c>
      <c r="G383">
        <f t="shared" si="5"/>
        <v>1</v>
      </c>
    </row>
    <row r="384" spans="4:7" x14ac:dyDescent="0.25">
      <c r="D384" s="4" t="s">
        <v>636</v>
      </c>
      <c r="E384">
        <v>30019</v>
      </c>
      <c r="F384">
        <v>3</v>
      </c>
      <c r="G384">
        <f t="shared" si="5"/>
        <v>1</v>
      </c>
    </row>
    <row r="385" spans="4:7" x14ac:dyDescent="0.25">
      <c r="D385" s="4" t="s">
        <v>635</v>
      </c>
      <c r="E385">
        <v>30019</v>
      </c>
      <c r="F385">
        <v>4</v>
      </c>
      <c r="G385">
        <f t="shared" si="5"/>
        <v>1</v>
      </c>
    </row>
    <row r="386" spans="4:7" x14ac:dyDescent="0.25">
      <c r="D386" s="4" t="s">
        <v>634</v>
      </c>
      <c r="E386">
        <v>30019</v>
      </c>
      <c r="F386">
        <v>5</v>
      </c>
      <c r="G386">
        <f t="shared" si="5"/>
        <v>1</v>
      </c>
    </row>
    <row r="387" spans="4:7" x14ac:dyDescent="0.25">
      <c r="D387" s="4" t="s">
        <v>633</v>
      </c>
      <c r="E387">
        <v>30019</v>
      </c>
      <c r="F387">
        <v>6</v>
      </c>
      <c r="G387">
        <f t="shared" ref="G387:G450" si="6">COUNTIF($D$2:$D$1071,D387)</f>
        <v>2</v>
      </c>
    </row>
    <row r="388" spans="4:7" x14ac:dyDescent="0.25">
      <c r="D388" s="4" t="s">
        <v>632</v>
      </c>
      <c r="E388">
        <v>30019</v>
      </c>
      <c r="F388">
        <v>7</v>
      </c>
      <c r="G388">
        <f t="shared" si="6"/>
        <v>1</v>
      </c>
    </row>
    <row r="389" spans="4:7" x14ac:dyDescent="0.25">
      <c r="D389" s="4" t="s">
        <v>631</v>
      </c>
      <c r="E389">
        <v>30019</v>
      </c>
      <c r="F389">
        <v>8</v>
      </c>
      <c r="G389">
        <f t="shared" si="6"/>
        <v>1</v>
      </c>
    </row>
    <row r="390" spans="4:7" x14ac:dyDescent="0.25">
      <c r="D390" s="4" t="s">
        <v>630</v>
      </c>
      <c r="E390">
        <v>30019</v>
      </c>
      <c r="F390">
        <v>9</v>
      </c>
      <c r="G390">
        <f t="shared" si="6"/>
        <v>1</v>
      </c>
    </row>
    <row r="391" spans="4:7" x14ac:dyDescent="0.25">
      <c r="D391" s="4" t="s">
        <v>629</v>
      </c>
      <c r="E391">
        <v>30019</v>
      </c>
      <c r="F391">
        <v>10</v>
      </c>
      <c r="G391">
        <f t="shared" si="6"/>
        <v>1</v>
      </c>
    </row>
    <row r="392" spans="4:7" x14ac:dyDescent="0.25">
      <c r="D392" s="4" t="s">
        <v>628</v>
      </c>
      <c r="E392">
        <v>30019</v>
      </c>
      <c r="F392">
        <v>11</v>
      </c>
      <c r="G392">
        <f t="shared" si="6"/>
        <v>1</v>
      </c>
    </row>
    <row r="393" spans="4:7" x14ac:dyDescent="0.25">
      <c r="D393" s="4" t="s">
        <v>627</v>
      </c>
      <c r="E393">
        <v>30019</v>
      </c>
      <c r="F393">
        <v>12</v>
      </c>
      <c r="G393">
        <f t="shared" si="6"/>
        <v>1</v>
      </c>
    </row>
    <row r="394" spans="4:7" x14ac:dyDescent="0.25">
      <c r="D394" s="4" t="s">
        <v>626</v>
      </c>
      <c r="E394">
        <v>30019</v>
      </c>
      <c r="F394">
        <v>13</v>
      </c>
      <c r="G394">
        <f t="shared" si="6"/>
        <v>1</v>
      </c>
    </row>
    <row r="395" spans="4:7" x14ac:dyDescent="0.25">
      <c r="D395" s="4" t="s">
        <v>625</v>
      </c>
      <c r="E395">
        <v>30019</v>
      </c>
      <c r="F395">
        <v>14</v>
      </c>
      <c r="G395">
        <f t="shared" si="6"/>
        <v>1</v>
      </c>
    </row>
    <row r="396" spans="4:7" x14ac:dyDescent="0.25">
      <c r="D396" s="4" t="s">
        <v>624</v>
      </c>
      <c r="E396">
        <v>30019</v>
      </c>
      <c r="F396">
        <v>15</v>
      </c>
      <c r="G396">
        <f t="shared" si="6"/>
        <v>1</v>
      </c>
    </row>
    <row r="397" spans="4:7" x14ac:dyDescent="0.25">
      <c r="D397" s="4" t="s">
        <v>620</v>
      </c>
      <c r="E397">
        <v>30020</v>
      </c>
      <c r="F397">
        <v>0</v>
      </c>
      <c r="G397">
        <f t="shared" si="6"/>
        <v>2</v>
      </c>
    </row>
    <row r="398" spans="4:7" x14ac:dyDescent="0.25">
      <c r="D398" s="4" t="s">
        <v>623</v>
      </c>
      <c r="E398">
        <v>30020</v>
      </c>
      <c r="F398">
        <v>1</v>
      </c>
      <c r="G398">
        <f t="shared" si="6"/>
        <v>1</v>
      </c>
    </row>
    <row r="399" spans="4:7" x14ac:dyDescent="0.25">
      <c r="D399" s="4" t="s">
        <v>2033</v>
      </c>
      <c r="E399">
        <v>30020</v>
      </c>
      <c r="F399">
        <v>2</v>
      </c>
      <c r="G399">
        <f t="shared" si="6"/>
        <v>1</v>
      </c>
    </row>
    <row r="400" spans="4:7" x14ac:dyDescent="0.25">
      <c r="D400" s="4" t="s">
        <v>622</v>
      </c>
      <c r="E400">
        <v>30020</v>
      </c>
      <c r="F400">
        <v>3</v>
      </c>
      <c r="G400">
        <f t="shared" si="6"/>
        <v>1</v>
      </c>
    </row>
    <row r="401" spans="4:7" x14ac:dyDescent="0.25">
      <c r="D401" s="4" t="s">
        <v>621</v>
      </c>
      <c r="E401">
        <v>30020</v>
      </c>
      <c r="F401">
        <v>4</v>
      </c>
      <c r="G401">
        <f t="shared" si="6"/>
        <v>1</v>
      </c>
    </row>
    <row r="402" spans="4:7" x14ac:dyDescent="0.25">
      <c r="D402" s="4" t="s">
        <v>2034</v>
      </c>
      <c r="E402">
        <v>30020</v>
      </c>
      <c r="F402">
        <v>5</v>
      </c>
      <c r="G402">
        <f t="shared" si="6"/>
        <v>1</v>
      </c>
    </row>
    <row r="403" spans="4:7" x14ac:dyDescent="0.25">
      <c r="D403" s="4" t="s">
        <v>620</v>
      </c>
      <c r="E403">
        <v>30020</v>
      </c>
      <c r="F403">
        <v>7</v>
      </c>
      <c r="G403">
        <f t="shared" si="6"/>
        <v>2</v>
      </c>
    </row>
    <row r="404" spans="4:7" x14ac:dyDescent="0.25">
      <c r="D404" s="4" t="s">
        <v>619</v>
      </c>
      <c r="E404">
        <v>30020</v>
      </c>
      <c r="F404">
        <v>8</v>
      </c>
      <c r="G404">
        <f t="shared" si="6"/>
        <v>1</v>
      </c>
    </row>
    <row r="405" spans="4:7" x14ac:dyDescent="0.25">
      <c r="D405" s="4" t="s">
        <v>618</v>
      </c>
      <c r="E405">
        <v>30020</v>
      </c>
      <c r="F405">
        <v>9</v>
      </c>
      <c r="G405">
        <f t="shared" si="6"/>
        <v>1</v>
      </c>
    </row>
    <row r="406" spans="4:7" x14ac:dyDescent="0.25">
      <c r="D406" s="4" t="s">
        <v>617</v>
      </c>
      <c r="E406">
        <v>30020</v>
      </c>
      <c r="F406">
        <v>10</v>
      </c>
      <c r="G406">
        <f t="shared" si="6"/>
        <v>1</v>
      </c>
    </row>
    <row r="407" spans="4:7" x14ac:dyDescent="0.25">
      <c r="D407" s="4" t="s">
        <v>616</v>
      </c>
      <c r="E407">
        <v>30020</v>
      </c>
      <c r="F407">
        <v>11</v>
      </c>
      <c r="G407">
        <f t="shared" si="6"/>
        <v>1</v>
      </c>
    </row>
    <row r="408" spans="4:7" x14ac:dyDescent="0.25">
      <c r="D408" s="4" t="s">
        <v>615</v>
      </c>
      <c r="E408">
        <v>30020</v>
      </c>
      <c r="F408">
        <v>12</v>
      </c>
      <c r="G408">
        <f t="shared" si="6"/>
        <v>1</v>
      </c>
    </row>
    <row r="409" spans="4:7" x14ac:dyDescent="0.25">
      <c r="D409" s="4" t="s">
        <v>614</v>
      </c>
      <c r="E409">
        <v>30020</v>
      </c>
      <c r="F409">
        <v>13</v>
      </c>
      <c r="G409">
        <f t="shared" si="6"/>
        <v>1</v>
      </c>
    </row>
    <row r="410" spans="4:7" x14ac:dyDescent="0.25">
      <c r="D410" s="4" t="s">
        <v>613</v>
      </c>
      <c r="E410">
        <v>30020</v>
      </c>
      <c r="F410">
        <v>14</v>
      </c>
      <c r="G410">
        <f t="shared" si="6"/>
        <v>1</v>
      </c>
    </row>
    <row r="411" spans="4:7" x14ac:dyDescent="0.25">
      <c r="D411" s="4" t="s">
        <v>612</v>
      </c>
      <c r="E411">
        <v>30020</v>
      </c>
      <c r="F411">
        <v>15</v>
      </c>
      <c r="G411">
        <f t="shared" si="6"/>
        <v>1</v>
      </c>
    </row>
    <row r="412" spans="4:7" x14ac:dyDescent="0.25">
      <c r="D412" s="4" t="s">
        <v>611</v>
      </c>
      <c r="E412">
        <v>30020</v>
      </c>
      <c r="F412">
        <v>16</v>
      </c>
      <c r="G412">
        <f t="shared" si="6"/>
        <v>1</v>
      </c>
    </row>
    <row r="413" spans="4:7" x14ac:dyDescent="0.25">
      <c r="D413" s="4" t="s">
        <v>610</v>
      </c>
      <c r="E413">
        <v>30020</v>
      </c>
      <c r="F413">
        <v>17</v>
      </c>
      <c r="G413">
        <f t="shared" si="6"/>
        <v>1</v>
      </c>
    </row>
    <row r="414" spans="4:7" x14ac:dyDescent="0.25">
      <c r="D414" s="4" t="s">
        <v>609</v>
      </c>
      <c r="E414">
        <v>30021</v>
      </c>
      <c r="F414">
        <v>0</v>
      </c>
      <c r="G414">
        <f t="shared" si="6"/>
        <v>1</v>
      </c>
    </row>
    <row r="415" spans="4:7" x14ac:dyDescent="0.25">
      <c r="D415" s="4" t="s">
        <v>608</v>
      </c>
      <c r="E415">
        <v>30021</v>
      </c>
      <c r="F415">
        <v>200</v>
      </c>
      <c r="G415">
        <f t="shared" si="6"/>
        <v>1</v>
      </c>
    </row>
    <row r="416" spans="4:7" x14ac:dyDescent="0.25">
      <c r="D416" s="4" t="s">
        <v>607</v>
      </c>
      <c r="E416">
        <v>30021</v>
      </c>
      <c r="F416">
        <v>202</v>
      </c>
      <c r="G416">
        <f t="shared" si="6"/>
        <v>1</v>
      </c>
    </row>
    <row r="417" spans="4:7" x14ac:dyDescent="0.25">
      <c r="D417" s="4" t="s">
        <v>606</v>
      </c>
      <c r="E417">
        <v>30021</v>
      </c>
      <c r="F417">
        <v>300</v>
      </c>
      <c r="G417">
        <f t="shared" si="6"/>
        <v>1</v>
      </c>
    </row>
    <row r="418" spans="4:7" x14ac:dyDescent="0.25">
      <c r="D418" s="4" t="s">
        <v>605</v>
      </c>
      <c r="E418">
        <v>30021</v>
      </c>
      <c r="F418">
        <v>306</v>
      </c>
      <c r="G418">
        <f t="shared" si="6"/>
        <v>1</v>
      </c>
    </row>
    <row r="419" spans="4:7" x14ac:dyDescent="0.25">
      <c r="D419" s="4" t="s">
        <v>604</v>
      </c>
      <c r="E419">
        <v>30021</v>
      </c>
      <c r="F419">
        <v>310</v>
      </c>
      <c r="G419">
        <f t="shared" si="6"/>
        <v>1</v>
      </c>
    </row>
    <row r="420" spans="4:7" x14ac:dyDescent="0.25">
      <c r="D420" s="4" t="s">
        <v>603</v>
      </c>
      <c r="E420">
        <v>30021</v>
      </c>
      <c r="F420">
        <v>311</v>
      </c>
      <c r="G420">
        <f t="shared" si="6"/>
        <v>1</v>
      </c>
    </row>
    <row r="421" spans="4:7" x14ac:dyDescent="0.25">
      <c r="D421" s="4" t="s">
        <v>602</v>
      </c>
      <c r="E421">
        <v>30021</v>
      </c>
      <c r="F421">
        <v>800</v>
      </c>
      <c r="G421">
        <f t="shared" si="6"/>
        <v>1</v>
      </c>
    </row>
    <row r="422" spans="4:7" x14ac:dyDescent="0.25">
      <c r="D422" s="4" t="s">
        <v>601</v>
      </c>
      <c r="E422">
        <v>30021</v>
      </c>
      <c r="F422">
        <v>801</v>
      </c>
      <c r="G422">
        <f t="shared" si="6"/>
        <v>1</v>
      </c>
    </row>
    <row r="423" spans="4:7" x14ac:dyDescent="0.25">
      <c r="D423" s="4" t="s">
        <v>600</v>
      </c>
      <c r="E423">
        <v>30021</v>
      </c>
      <c r="F423">
        <v>803</v>
      </c>
      <c r="G423">
        <f t="shared" si="6"/>
        <v>1</v>
      </c>
    </row>
    <row r="424" spans="4:7" x14ac:dyDescent="0.25">
      <c r="D424" s="4" t="s">
        <v>599</v>
      </c>
      <c r="E424">
        <v>30021</v>
      </c>
      <c r="F424">
        <v>900</v>
      </c>
      <c r="G424">
        <f t="shared" si="6"/>
        <v>1</v>
      </c>
    </row>
    <row r="425" spans="4:7" x14ac:dyDescent="0.25">
      <c r="D425" s="4" t="s">
        <v>598</v>
      </c>
      <c r="E425">
        <v>30021</v>
      </c>
      <c r="F425">
        <v>901</v>
      </c>
      <c r="G425">
        <f t="shared" si="6"/>
        <v>1</v>
      </c>
    </row>
    <row r="426" spans="4:7" x14ac:dyDescent="0.25">
      <c r="D426" s="4" t="s">
        <v>597</v>
      </c>
      <c r="E426">
        <v>30021</v>
      </c>
      <c r="F426">
        <v>1000</v>
      </c>
      <c r="G426">
        <f t="shared" si="6"/>
        <v>1</v>
      </c>
    </row>
    <row r="427" spans="4:7" x14ac:dyDescent="0.25">
      <c r="D427" s="4" t="s">
        <v>596</v>
      </c>
      <c r="E427">
        <v>30021</v>
      </c>
      <c r="F427">
        <v>1002</v>
      </c>
      <c r="G427">
        <f t="shared" si="6"/>
        <v>1</v>
      </c>
    </row>
    <row r="428" spans="4:7" x14ac:dyDescent="0.25">
      <c r="D428" s="4" t="s">
        <v>2035</v>
      </c>
      <c r="E428">
        <v>30021</v>
      </c>
      <c r="F428">
        <v>1003</v>
      </c>
      <c r="G428">
        <f t="shared" si="6"/>
        <v>1</v>
      </c>
    </row>
    <row r="429" spans="4:7" x14ac:dyDescent="0.25">
      <c r="D429" s="4" t="s">
        <v>595</v>
      </c>
      <c r="E429">
        <v>30021</v>
      </c>
      <c r="F429">
        <v>1004</v>
      </c>
      <c r="G429">
        <f t="shared" si="6"/>
        <v>1</v>
      </c>
    </row>
    <row r="430" spans="4:7" x14ac:dyDescent="0.25">
      <c r="D430" s="4" t="s">
        <v>594</v>
      </c>
      <c r="E430">
        <v>30021</v>
      </c>
      <c r="F430">
        <v>1005</v>
      </c>
      <c r="G430">
        <f t="shared" si="6"/>
        <v>1</v>
      </c>
    </row>
    <row r="431" spans="4:7" x14ac:dyDescent="0.25">
      <c r="D431" s="4" t="s">
        <v>593</v>
      </c>
      <c r="E431">
        <v>30021</v>
      </c>
      <c r="F431">
        <v>1006</v>
      </c>
      <c r="G431">
        <f t="shared" si="6"/>
        <v>1</v>
      </c>
    </row>
    <row r="432" spans="4:7" x14ac:dyDescent="0.25">
      <c r="D432" s="4" t="s">
        <v>586</v>
      </c>
      <c r="E432">
        <v>30022</v>
      </c>
      <c r="F432">
        <v>0</v>
      </c>
      <c r="G432">
        <f t="shared" si="6"/>
        <v>2</v>
      </c>
    </row>
    <row r="433" spans="4:7" x14ac:dyDescent="0.25">
      <c r="D433" s="4" t="s">
        <v>2036</v>
      </c>
      <c r="E433">
        <v>30022</v>
      </c>
      <c r="F433">
        <v>1</v>
      </c>
      <c r="G433">
        <f t="shared" si="6"/>
        <v>1</v>
      </c>
    </row>
    <row r="434" spans="4:7" x14ac:dyDescent="0.25">
      <c r="D434" s="4" t="s">
        <v>592</v>
      </c>
      <c r="E434">
        <v>30022</v>
      </c>
      <c r="F434">
        <v>2</v>
      </c>
      <c r="G434">
        <f t="shared" si="6"/>
        <v>1</v>
      </c>
    </row>
    <row r="435" spans="4:7" x14ac:dyDescent="0.25">
      <c r="D435" s="4" t="s">
        <v>591</v>
      </c>
      <c r="E435">
        <v>30022</v>
      </c>
      <c r="F435">
        <v>3</v>
      </c>
      <c r="G435">
        <f t="shared" si="6"/>
        <v>1</v>
      </c>
    </row>
    <row r="436" spans="4:7" x14ac:dyDescent="0.25">
      <c r="D436" s="4" t="s">
        <v>590</v>
      </c>
      <c r="E436">
        <v>30022</v>
      </c>
      <c r="F436">
        <v>4</v>
      </c>
      <c r="G436">
        <f t="shared" si="6"/>
        <v>1</v>
      </c>
    </row>
    <row r="437" spans="4:7" x14ac:dyDescent="0.25">
      <c r="D437" s="4" t="s">
        <v>589</v>
      </c>
      <c r="E437">
        <v>30022</v>
      </c>
      <c r="F437">
        <v>5</v>
      </c>
      <c r="G437">
        <f t="shared" si="6"/>
        <v>1</v>
      </c>
    </row>
    <row r="438" spans="4:7" x14ac:dyDescent="0.25">
      <c r="D438" s="4" t="s">
        <v>588</v>
      </c>
      <c r="E438">
        <v>30022</v>
      </c>
      <c r="F438">
        <v>6</v>
      </c>
      <c r="G438">
        <f t="shared" si="6"/>
        <v>1</v>
      </c>
    </row>
    <row r="439" spans="4:7" x14ac:dyDescent="0.25">
      <c r="D439" s="4" t="s">
        <v>587</v>
      </c>
      <c r="E439">
        <v>30022</v>
      </c>
      <c r="F439">
        <v>7</v>
      </c>
      <c r="G439">
        <f t="shared" si="6"/>
        <v>1</v>
      </c>
    </row>
    <row r="440" spans="4:7" x14ac:dyDescent="0.25">
      <c r="D440" s="4" t="s">
        <v>586</v>
      </c>
      <c r="E440">
        <v>30022</v>
      </c>
      <c r="F440">
        <v>8</v>
      </c>
      <c r="G440">
        <f t="shared" si="6"/>
        <v>2</v>
      </c>
    </row>
    <row r="441" spans="4:7" x14ac:dyDescent="0.25">
      <c r="D441" s="4" t="s">
        <v>585</v>
      </c>
      <c r="E441">
        <v>30022</v>
      </c>
      <c r="F441">
        <v>9</v>
      </c>
      <c r="G441">
        <f t="shared" si="6"/>
        <v>1</v>
      </c>
    </row>
    <row r="442" spans="4:7" x14ac:dyDescent="0.25">
      <c r="D442" s="4" t="s">
        <v>584</v>
      </c>
      <c r="E442">
        <v>30022</v>
      </c>
      <c r="F442">
        <v>10</v>
      </c>
      <c r="G442">
        <f t="shared" si="6"/>
        <v>1</v>
      </c>
    </row>
    <row r="443" spans="4:7" x14ac:dyDescent="0.25">
      <c r="D443" s="4" t="s">
        <v>583</v>
      </c>
      <c r="E443">
        <v>30022</v>
      </c>
      <c r="F443">
        <v>11</v>
      </c>
      <c r="G443">
        <f t="shared" si="6"/>
        <v>1</v>
      </c>
    </row>
    <row r="444" spans="4:7" x14ac:dyDescent="0.25">
      <c r="D444" s="4" t="s">
        <v>582</v>
      </c>
      <c r="E444">
        <v>30022</v>
      </c>
      <c r="F444">
        <v>12</v>
      </c>
      <c r="G444">
        <f t="shared" si="6"/>
        <v>1</v>
      </c>
    </row>
    <row r="445" spans="4:7" x14ac:dyDescent="0.25">
      <c r="D445" s="4" t="s">
        <v>2037</v>
      </c>
      <c r="E445">
        <v>30022</v>
      </c>
      <c r="F445">
        <v>13</v>
      </c>
      <c r="G445">
        <f t="shared" si="6"/>
        <v>1</v>
      </c>
    </row>
    <row r="446" spans="4:7" x14ac:dyDescent="0.25">
      <c r="D446" s="4" t="s">
        <v>581</v>
      </c>
      <c r="E446">
        <v>30022</v>
      </c>
      <c r="F446">
        <v>14</v>
      </c>
      <c r="G446">
        <f t="shared" si="6"/>
        <v>1</v>
      </c>
    </row>
    <row r="447" spans="4:7" x14ac:dyDescent="0.25">
      <c r="D447" s="4" t="s">
        <v>575</v>
      </c>
      <c r="E447">
        <v>30023</v>
      </c>
      <c r="F447">
        <v>0</v>
      </c>
      <c r="G447">
        <f t="shared" si="6"/>
        <v>2</v>
      </c>
    </row>
    <row r="448" spans="4:7" x14ac:dyDescent="0.25">
      <c r="D448" s="4" t="s">
        <v>580</v>
      </c>
      <c r="E448">
        <v>30023</v>
      </c>
      <c r="F448">
        <v>1</v>
      </c>
      <c r="G448">
        <f t="shared" si="6"/>
        <v>1</v>
      </c>
    </row>
    <row r="449" spans="4:7" x14ac:dyDescent="0.25">
      <c r="D449" s="4" t="s">
        <v>2038</v>
      </c>
      <c r="E449">
        <v>30023</v>
      </c>
      <c r="F449">
        <v>2</v>
      </c>
      <c r="G449">
        <f t="shared" si="6"/>
        <v>1</v>
      </c>
    </row>
    <row r="450" spans="4:7" x14ac:dyDescent="0.25">
      <c r="D450" s="4" t="s">
        <v>579</v>
      </c>
      <c r="E450">
        <v>30023</v>
      </c>
      <c r="F450">
        <v>3</v>
      </c>
      <c r="G450">
        <f t="shared" si="6"/>
        <v>1</v>
      </c>
    </row>
    <row r="451" spans="4:7" x14ac:dyDescent="0.25">
      <c r="D451" s="4" t="s">
        <v>578</v>
      </c>
      <c r="E451">
        <v>30023</v>
      </c>
      <c r="F451">
        <v>4</v>
      </c>
      <c r="G451">
        <f t="shared" ref="G451:G514" si="7">COUNTIF($D$2:$D$1071,D451)</f>
        <v>1</v>
      </c>
    </row>
    <row r="452" spans="4:7" x14ac:dyDescent="0.25">
      <c r="D452" s="4" t="s">
        <v>577</v>
      </c>
      <c r="E452">
        <v>30023</v>
      </c>
      <c r="F452">
        <v>5</v>
      </c>
      <c r="G452">
        <f t="shared" si="7"/>
        <v>1</v>
      </c>
    </row>
    <row r="453" spans="4:7" x14ac:dyDescent="0.25">
      <c r="D453" s="4" t="s">
        <v>576</v>
      </c>
      <c r="E453">
        <v>30023</v>
      </c>
      <c r="F453">
        <v>6</v>
      </c>
      <c r="G453">
        <f t="shared" si="7"/>
        <v>1</v>
      </c>
    </row>
    <row r="454" spans="4:7" x14ac:dyDescent="0.25">
      <c r="D454" s="4" t="s">
        <v>575</v>
      </c>
      <c r="E454">
        <v>30023</v>
      </c>
      <c r="F454">
        <v>7</v>
      </c>
      <c r="G454">
        <f t="shared" si="7"/>
        <v>2</v>
      </c>
    </row>
    <row r="455" spans="4:7" x14ac:dyDescent="0.25">
      <c r="D455" s="4" t="s">
        <v>574</v>
      </c>
      <c r="E455">
        <v>30023</v>
      </c>
      <c r="F455">
        <v>8</v>
      </c>
      <c r="G455">
        <f t="shared" si="7"/>
        <v>1</v>
      </c>
    </row>
    <row r="456" spans="4:7" x14ac:dyDescent="0.25">
      <c r="D456" s="4" t="s">
        <v>573</v>
      </c>
      <c r="E456">
        <v>30023</v>
      </c>
      <c r="F456">
        <v>9</v>
      </c>
      <c r="G456">
        <f t="shared" si="7"/>
        <v>1</v>
      </c>
    </row>
    <row r="457" spans="4:7" x14ac:dyDescent="0.25">
      <c r="D457" s="4" t="s">
        <v>572</v>
      </c>
      <c r="E457">
        <v>30023</v>
      </c>
      <c r="F457">
        <v>10</v>
      </c>
      <c r="G457">
        <f t="shared" si="7"/>
        <v>1</v>
      </c>
    </row>
    <row r="458" spans="4:7" x14ac:dyDescent="0.25">
      <c r="D458" s="4" t="s">
        <v>571</v>
      </c>
      <c r="E458">
        <v>30023</v>
      </c>
      <c r="F458">
        <v>11</v>
      </c>
      <c r="G458">
        <f t="shared" si="7"/>
        <v>1</v>
      </c>
    </row>
    <row r="459" spans="4:7" x14ac:dyDescent="0.25">
      <c r="D459" s="4" t="s">
        <v>567</v>
      </c>
      <c r="E459">
        <v>30024</v>
      </c>
      <c r="F459">
        <v>0</v>
      </c>
      <c r="G459">
        <f t="shared" si="7"/>
        <v>2</v>
      </c>
    </row>
    <row r="460" spans="4:7" x14ac:dyDescent="0.25">
      <c r="D460" s="4" t="s">
        <v>570</v>
      </c>
      <c r="E460">
        <v>30024</v>
      </c>
      <c r="F460">
        <v>1</v>
      </c>
      <c r="G460">
        <f t="shared" si="7"/>
        <v>1</v>
      </c>
    </row>
    <row r="461" spans="4:7" x14ac:dyDescent="0.25">
      <c r="D461" s="4" t="s">
        <v>569</v>
      </c>
      <c r="E461">
        <v>30024</v>
      </c>
      <c r="F461">
        <v>2</v>
      </c>
      <c r="G461">
        <f t="shared" si="7"/>
        <v>1</v>
      </c>
    </row>
    <row r="462" spans="4:7" x14ac:dyDescent="0.25">
      <c r="D462" s="4" t="s">
        <v>568</v>
      </c>
      <c r="E462">
        <v>30024</v>
      </c>
      <c r="F462">
        <v>3</v>
      </c>
      <c r="G462">
        <f t="shared" si="7"/>
        <v>1</v>
      </c>
    </row>
    <row r="463" spans="4:7" x14ac:dyDescent="0.25">
      <c r="D463" s="4" t="s">
        <v>567</v>
      </c>
      <c r="E463">
        <v>30024</v>
      </c>
      <c r="F463">
        <v>4</v>
      </c>
      <c r="G463">
        <f t="shared" si="7"/>
        <v>2</v>
      </c>
    </row>
    <row r="464" spans="4:7" x14ac:dyDescent="0.25">
      <c r="D464" s="4" t="s">
        <v>566</v>
      </c>
      <c r="E464">
        <v>30024</v>
      </c>
      <c r="F464">
        <v>5</v>
      </c>
      <c r="G464">
        <f t="shared" si="7"/>
        <v>1</v>
      </c>
    </row>
    <row r="465" spans="4:7" x14ac:dyDescent="0.25">
      <c r="D465" s="4" t="s">
        <v>565</v>
      </c>
      <c r="E465">
        <v>30024</v>
      </c>
      <c r="F465">
        <v>6</v>
      </c>
      <c r="G465">
        <f t="shared" si="7"/>
        <v>1</v>
      </c>
    </row>
    <row r="466" spans="4:7" x14ac:dyDescent="0.25">
      <c r="D466" s="4" t="s">
        <v>564</v>
      </c>
      <c r="E466">
        <v>30024</v>
      </c>
      <c r="F466">
        <v>100</v>
      </c>
      <c r="G466">
        <f t="shared" si="7"/>
        <v>1</v>
      </c>
    </row>
    <row r="467" spans="4:7" x14ac:dyDescent="0.25">
      <c r="D467" s="4" t="s">
        <v>563</v>
      </c>
      <c r="E467">
        <v>30024</v>
      </c>
      <c r="F467">
        <v>101</v>
      </c>
      <c r="G467">
        <f t="shared" si="7"/>
        <v>1</v>
      </c>
    </row>
    <row r="468" spans="4:7" x14ac:dyDescent="0.25">
      <c r="D468" s="4" t="s">
        <v>562</v>
      </c>
      <c r="E468">
        <v>30024</v>
      </c>
      <c r="F468">
        <v>102</v>
      </c>
      <c r="G468">
        <f t="shared" si="7"/>
        <v>1</v>
      </c>
    </row>
    <row r="469" spans="4:7" x14ac:dyDescent="0.25">
      <c r="D469" s="4" t="s">
        <v>561</v>
      </c>
      <c r="E469">
        <v>30024</v>
      </c>
      <c r="F469">
        <v>103</v>
      </c>
      <c r="G469">
        <f t="shared" si="7"/>
        <v>1</v>
      </c>
    </row>
    <row r="470" spans="4:7" x14ac:dyDescent="0.25">
      <c r="D470" s="4" t="s">
        <v>560</v>
      </c>
      <c r="E470">
        <v>30024</v>
      </c>
      <c r="F470">
        <v>104</v>
      </c>
      <c r="G470">
        <f t="shared" si="7"/>
        <v>1</v>
      </c>
    </row>
    <row r="471" spans="4:7" x14ac:dyDescent="0.25">
      <c r="D471" s="4" t="s">
        <v>559</v>
      </c>
      <c r="E471">
        <v>30024</v>
      </c>
      <c r="F471">
        <v>200</v>
      </c>
      <c r="G471">
        <f t="shared" si="7"/>
        <v>1</v>
      </c>
    </row>
    <row r="472" spans="4:7" x14ac:dyDescent="0.25">
      <c r="D472" s="4" t="s">
        <v>2039</v>
      </c>
      <c r="E472">
        <v>30024</v>
      </c>
      <c r="F472">
        <v>202</v>
      </c>
      <c r="G472">
        <f t="shared" si="7"/>
        <v>1</v>
      </c>
    </row>
    <row r="473" spans="4:7" x14ac:dyDescent="0.25">
      <c r="D473" s="4" t="s">
        <v>558</v>
      </c>
      <c r="E473">
        <v>30024</v>
      </c>
      <c r="F473">
        <v>203</v>
      </c>
      <c r="G473">
        <f t="shared" si="7"/>
        <v>1</v>
      </c>
    </row>
    <row r="474" spans="4:7" x14ac:dyDescent="0.25">
      <c r="D474" s="4" t="s">
        <v>557</v>
      </c>
      <c r="E474">
        <v>30024</v>
      </c>
      <c r="F474">
        <v>204</v>
      </c>
      <c r="G474">
        <f t="shared" si="7"/>
        <v>1</v>
      </c>
    </row>
    <row r="475" spans="4:7" x14ac:dyDescent="0.25">
      <c r="D475" s="4" t="s">
        <v>556</v>
      </c>
      <c r="E475">
        <v>30024</v>
      </c>
      <c r="F475">
        <v>205</v>
      </c>
      <c r="G475">
        <f t="shared" si="7"/>
        <v>1</v>
      </c>
    </row>
    <row r="476" spans="4:7" x14ac:dyDescent="0.25">
      <c r="D476" s="4" t="s">
        <v>555</v>
      </c>
      <c r="E476">
        <v>30024</v>
      </c>
      <c r="F476">
        <v>206</v>
      </c>
      <c r="G476">
        <f t="shared" si="7"/>
        <v>1</v>
      </c>
    </row>
    <row r="477" spans="4:7" x14ac:dyDescent="0.25">
      <c r="D477" s="4" t="s">
        <v>554</v>
      </c>
      <c r="E477">
        <v>30024</v>
      </c>
      <c r="F477">
        <v>207</v>
      </c>
      <c r="G477">
        <f t="shared" si="7"/>
        <v>1</v>
      </c>
    </row>
    <row r="478" spans="4:7" x14ac:dyDescent="0.25">
      <c r="D478" s="4" t="s">
        <v>553</v>
      </c>
      <c r="E478">
        <v>30024</v>
      </c>
      <c r="F478">
        <v>208</v>
      </c>
      <c r="G478">
        <f t="shared" si="7"/>
        <v>1</v>
      </c>
    </row>
    <row r="479" spans="4:7" x14ac:dyDescent="0.25">
      <c r="D479" s="4" t="s">
        <v>2040</v>
      </c>
      <c r="E479">
        <v>30024</v>
      </c>
      <c r="F479">
        <v>209</v>
      </c>
      <c r="G479">
        <f t="shared" si="7"/>
        <v>1</v>
      </c>
    </row>
    <row r="480" spans="4:7" x14ac:dyDescent="0.25">
      <c r="D480" s="4" t="s">
        <v>552</v>
      </c>
      <c r="E480">
        <v>30024</v>
      </c>
      <c r="F480">
        <v>300</v>
      </c>
      <c r="G480">
        <f t="shared" si="7"/>
        <v>1</v>
      </c>
    </row>
    <row r="481" spans="4:7" x14ac:dyDescent="0.25">
      <c r="D481" s="4" t="s">
        <v>551</v>
      </c>
      <c r="E481">
        <v>30024</v>
      </c>
      <c r="F481">
        <v>304</v>
      </c>
      <c r="G481">
        <f t="shared" si="7"/>
        <v>1</v>
      </c>
    </row>
    <row r="482" spans="4:7" x14ac:dyDescent="0.25">
      <c r="D482" s="4" t="s">
        <v>2041</v>
      </c>
      <c r="E482">
        <v>30024</v>
      </c>
      <c r="F482">
        <v>400</v>
      </c>
      <c r="G482">
        <f t="shared" si="7"/>
        <v>1</v>
      </c>
    </row>
    <row r="483" spans="4:7" x14ac:dyDescent="0.25">
      <c r="D483" s="4" t="s">
        <v>550</v>
      </c>
      <c r="E483">
        <v>30024</v>
      </c>
      <c r="F483">
        <v>401</v>
      </c>
      <c r="G483">
        <f t="shared" si="7"/>
        <v>1</v>
      </c>
    </row>
    <row r="484" spans="4:7" x14ac:dyDescent="0.25">
      <c r="D484" s="4" t="s">
        <v>549</v>
      </c>
      <c r="E484">
        <v>30024</v>
      </c>
      <c r="F484">
        <v>404</v>
      </c>
      <c r="G484">
        <f t="shared" si="7"/>
        <v>1</v>
      </c>
    </row>
    <row r="485" spans="4:7" x14ac:dyDescent="0.25">
      <c r="D485" s="4" t="s">
        <v>548</v>
      </c>
      <c r="E485">
        <v>30024</v>
      </c>
      <c r="F485">
        <v>405</v>
      </c>
      <c r="G485">
        <f t="shared" si="7"/>
        <v>1</v>
      </c>
    </row>
    <row r="486" spans="4:7" x14ac:dyDescent="0.25">
      <c r="D486" s="4" t="s">
        <v>547</v>
      </c>
      <c r="E486">
        <v>30024</v>
      </c>
      <c r="F486">
        <v>500</v>
      </c>
      <c r="G486">
        <f t="shared" si="7"/>
        <v>1</v>
      </c>
    </row>
    <row r="487" spans="4:7" x14ac:dyDescent="0.25">
      <c r="D487" s="4" t="s">
        <v>546</v>
      </c>
      <c r="E487">
        <v>30024</v>
      </c>
      <c r="F487">
        <v>503</v>
      </c>
      <c r="G487">
        <f t="shared" si="7"/>
        <v>1</v>
      </c>
    </row>
    <row r="488" spans="4:7" x14ac:dyDescent="0.25">
      <c r="D488" s="4" t="s">
        <v>545</v>
      </c>
      <c r="E488">
        <v>30024</v>
      </c>
      <c r="F488">
        <v>505</v>
      </c>
      <c r="G488">
        <f t="shared" si="7"/>
        <v>1</v>
      </c>
    </row>
    <row r="489" spans="4:7" x14ac:dyDescent="0.25">
      <c r="D489" s="4" t="s">
        <v>544</v>
      </c>
      <c r="E489">
        <v>30024</v>
      </c>
      <c r="F489">
        <v>506</v>
      </c>
      <c r="G489">
        <f t="shared" si="7"/>
        <v>1</v>
      </c>
    </row>
    <row r="490" spans="4:7" x14ac:dyDescent="0.25">
      <c r="D490" s="4" t="s">
        <v>543</v>
      </c>
      <c r="E490">
        <v>30024</v>
      </c>
      <c r="F490">
        <v>507</v>
      </c>
      <c r="G490">
        <f t="shared" si="7"/>
        <v>1</v>
      </c>
    </row>
    <row r="491" spans="4:7" x14ac:dyDescent="0.25">
      <c r="D491" s="4" t="s">
        <v>542</v>
      </c>
      <c r="E491">
        <v>30024</v>
      </c>
      <c r="F491">
        <v>508</v>
      </c>
      <c r="G491">
        <f t="shared" si="7"/>
        <v>1</v>
      </c>
    </row>
    <row r="492" spans="4:7" x14ac:dyDescent="0.25">
      <c r="D492" s="4" t="s">
        <v>541</v>
      </c>
      <c r="E492">
        <v>30024</v>
      </c>
      <c r="F492">
        <v>509</v>
      </c>
      <c r="G492">
        <f t="shared" si="7"/>
        <v>1</v>
      </c>
    </row>
    <row r="493" spans="4:7" x14ac:dyDescent="0.25">
      <c r="D493" s="4" t="s">
        <v>540</v>
      </c>
      <c r="E493">
        <v>30024</v>
      </c>
      <c r="F493">
        <v>600</v>
      </c>
      <c r="G493">
        <f t="shared" si="7"/>
        <v>1</v>
      </c>
    </row>
    <row r="494" spans="4:7" x14ac:dyDescent="0.25">
      <c r="D494" s="4" t="s">
        <v>539</v>
      </c>
      <c r="E494">
        <v>30024</v>
      </c>
      <c r="F494">
        <v>601</v>
      </c>
      <c r="G494">
        <f t="shared" si="7"/>
        <v>1</v>
      </c>
    </row>
    <row r="495" spans="4:7" x14ac:dyDescent="0.25">
      <c r="D495" s="4" t="s">
        <v>538</v>
      </c>
      <c r="E495">
        <v>30024</v>
      </c>
      <c r="F495">
        <v>700</v>
      </c>
      <c r="G495">
        <f t="shared" si="7"/>
        <v>1</v>
      </c>
    </row>
    <row r="496" spans="4:7" x14ac:dyDescent="0.25">
      <c r="D496" s="4" t="s">
        <v>537</v>
      </c>
      <c r="E496">
        <v>30024</v>
      </c>
      <c r="F496">
        <v>701</v>
      </c>
      <c r="G496">
        <f t="shared" si="7"/>
        <v>1</v>
      </c>
    </row>
    <row r="497" spans="4:7" x14ac:dyDescent="0.25">
      <c r="D497" s="4" t="s">
        <v>536</v>
      </c>
      <c r="E497">
        <v>30024</v>
      </c>
      <c r="F497">
        <v>702</v>
      </c>
      <c r="G497">
        <f t="shared" si="7"/>
        <v>1</v>
      </c>
    </row>
    <row r="498" spans="4:7" x14ac:dyDescent="0.25">
      <c r="D498" s="4" t="s">
        <v>535</v>
      </c>
      <c r="E498">
        <v>30024</v>
      </c>
      <c r="F498">
        <v>703</v>
      </c>
      <c r="G498">
        <f t="shared" si="7"/>
        <v>1</v>
      </c>
    </row>
    <row r="499" spans="4:7" x14ac:dyDescent="0.25">
      <c r="D499" s="4" t="s">
        <v>534</v>
      </c>
      <c r="E499">
        <v>30024</v>
      </c>
      <c r="F499">
        <v>704</v>
      </c>
      <c r="G499">
        <f t="shared" si="7"/>
        <v>1</v>
      </c>
    </row>
    <row r="500" spans="4:7" x14ac:dyDescent="0.25">
      <c r="D500" s="4" t="s">
        <v>533</v>
      </c>
      <c r="E500">
        <v>30024</v>
      </c>
      <c r="F500">
        <v>800</v>
      </c>
      <c r="G500">
        <f t="shared" si="7"/>
        <v>1</v>
      </c>
    </row>
    <row r="501" spans="4:7" x14ac:dyDescent="0.25">
      <c r="D501" s="4" t="s">
        <v>532</v>
      </c>
      <c r="E501">
        <v>30024</v>
      </c>
      <c r="F501">
        <v>803</v>
      </c>
      <c r="G501">
        <f t="shared" si="7"/>
        <v>1</v>
      </c>
    </row>
    <row r="502" spans="4:7" x14ac:dyDescent="0.25">
      <c r="D502" s="4" t="s">
        <v>531</v>
      </c>
      <c r="E502">
        <v>30024</v>
      </c>
      <c r="F502">
        <v>805</v>
      </c>
      <c r="G502">
        <f t="shared" si="7"/>
        <v>1</v>
      </c>
    </row>
    <row r="503" spans="4:7" x14ac:dyDescent="0.25">
      <c r="D503" s="4" t="s">
        <v>530</v>
      </c>
      <c r="E503">
        <v>30024</v>
      </c>
      <c r="F503">
        <v>1000</v>
      </c>
      <c r="G503">
        <f t="shared" si="7"/>
        <v>1</v>
      </c>
    </row>
    <row r="504" spans="4:7" x14ac:dyDescent="0.25">
      <c r="D504" s="4" t="s">
        <v>529</v>
      </c>
      <c r="E504">
        <v>30024</v>
      </c>
      <c r="F504">
        <v>1001</v>
      </c>
      <c r="G504">
        <f t="shared" si="7"/>
        <v>1</v>
      </c>
    </row>
    <row r="505" spans="4:7" x14ac:dyDescent="0.25">
      <c r="D505" s="4" t="s">
        <v>528</v>
      </c>
      <c r="E505">
        <v>30024</v>
      </c>
      <c r="F505">
        <v>1002</v>
      </c>
      <c r="G505">
        <f t="shared" si="7"/>
        <v>1</v>
      </c>
    </row>
    <row r="506" spans="4:7" x14ac:dyDescent="0.25">
      <c r="D506" s="4" t="s">
        <v>527</v>
      </c>
      <c r="E506">
        <v>30024</v>
      </c>
      <c r="F506">
        <v>1003</v>
      </c>
      <c r="G506">
        <f t="shared" si="7"/>
        <v>1</v>
      </c>
    </row>
    <row r="507" spans="4:7" x14ac:dyDescent="0.25">
      <c r="D507" s="4" t="s">
        <v>526</v>
      </c>
      <c r="E507">
        <v>30024</v>
      </c>
      <c r="F507">
        <v>1004</v>
      </c>
      <c r="G507">
        <f t="shared" si="7"/>
        <v>1</v>
      </c>
    </row>
    <row r="508" spans="4:7" x14ac:dyDescent="0.25">
      <c r="D508" s="4" t="s">
        <v>525</v>
      </c>
      <c r="E508">
        <v>30024</v>
      </c>
      <c r="F508">
        <v>1005</v>
      </c>
      <c r="G508">
        <f t="shared" si="7"/>
        <v>1</v>
      </c>
    </row>
    <row r="509" spans="4:7" x14ac:dyDescent="0.25">
      <c r="D509" s="4" t="s">
        <v>524</v>
      </c>
      <c r="E509">
        <v>30024</v>
      </c>
      <c r="F509">
        <v>1006</v>
      </c>
      <c r="G509">
        <f t="shared" si="7"/>
        <v>1</v>
      </c>
    </row>
    <row r="510" spans="4:7" x14ac:dyDescent="0.25">
      <c r="D510" s="4" t="s">
        <v>523</v>
      </c>
      <c r="E510">
        <v>30024</v>
      </c>
      <c r="F510">
        <v>1007</v>
      </c>
      <c r="G510">
        <f t="shared" si="7"/>
        <v>1</v>
      </c>
    </row>
    <row r="511" spans="4:7" x14ac:dyDescent="0.25">
      <c r="D511" s="4" t="s">
        <v>522</v>
      </c>
      <c r="E511">
        <v>30024</v>
      </c>
      <c r="F511">
        <v>1100</v>
      </c>
      <c r="G511">
        <f t="shared" si="7"/>
        <v>1</v>
      </c>
    </row>
    <row r="512" spans="4:7" x14ac:dyDescent="0.25">
      <c r="D512" s="4" t="s">
        <v>521</v>
      </c>
      <c r="E512">
        <v>30024</v>
      </c>
      <c r="F512">
        <v>1103</v>
      </c>
      <c r="G512">
        <f t="shared" si="7"/>
        <v>1</v>
      </c>
    </row>
    <row r="513" spans="4:7" x14ac:dyDescent="0.25">
      <c r="D513" s="4" t="s">
        <v>520</v>
      </c>
      <c r="E513">
        <v>30024</v>
      </c>
      <c r="F513">
        <v>1104</v>
      </c>
      <c r="G513">
        <f t="shared" si="7"/>
        <v>1</v>
      </c>
    </row>
    <row r="514" spans="4:7" x14ac:dyDescent="0.25">
      <c r="D514" s="4" t="s">
        <v>519</v>
      </c>
      <c r="E514">
        <v>30024</v>
      </c>
      <c r="F514">
        <v>1105</v>
      </c>
      <c r="G514">
        <f t="shared" si="7"/>
        <v>1</v>
      </c>
    </row>
    <row r="515" spans="4:7" x14ac:dyDescent="0.25">
      <c r="D515" s="4" t="s">
        <v>518</v>
      </c>
      <c r="E515">
        <v>30024</v>
      </c>
      <c r="F515">
        <v>1200</v>
      </c>
      <c r="G515">
        <f t="shared" ref="G515:G578" si="8">COUNTIF($D$2:$D$1071,D515)</f>
        <v>1</v>
      </c>
    </row>
    <row r="516" spans="4:7" x14ac:dyDescent="0.25">
      <c r="D516" s="4" t="s">
        <v>517</v>
      </c>
      <c r="E516">
        <v>30024</v>
      </c>
      <c r="F516">
        <v>1201</v>
      </c>
      <c r="G516">
        <f t="shared" si="8"/>
        <v>1</v>
      </c>
    </row>
    <row r="517" spans="4:7" x14ac:dyDescent="0.25">
      <c r="D517" s="4" t="s">
        <v>516</v>
      </c>
      <c r="E517">
        <v>30024</v>
      </c>
      <c r="F517">
        <v>1202</v>
      </c>
      <c r="G517">
        <f t="shared" si="8"/>
        <v>1</v>
      </c>
    </row>
    <row r="518" spans="4:7" x14ac:dyDescent="0.25">
      <c r="D518" s="4" t="s">
        <v>515</v>
      </c>
      <c r="E518">
        <v>30024</v>
      </c>
      <c r="F518">
        <v>1300</v>
      </c>
      <c r="G518">
        <f t="shared" si="8"/>
        <v>1</v>
      </c>
    </row>
    <row r="519" spans="4:7" x14ac:dyDescent="0.25">
      <c r="D519" s="4" t="s">
        <v>514</v>
      </c>
      <c r="E519">
        <v>30024</v>
      </c>
      <c r="F519">
        <v>1301</v>
      </c>
      <c r="G519">
        <f t="shared" si="8"/>
        <v>1</v>
      </c>
    </row>
    <row r="520" spans="4:7" x14ac:dyDescent="0.25">
      <c r="D520" s="4" t="s">
        <v>513</v>
      </c>
      <c r="E520">
        <v>30024</v>
      </c>
      <c r="F520">
        <v>1303</v>
      </c>
      <c r="G520">
        <f t="shared" si="8"/>
        <v>1</v>
      </c>
    </row>
    <row r="521" spans="4:7" x14ac:dyDescent="0.25">
      <c r="D521" s="4" t="s">
        <v>512</v>
      </c>
      <c r="E521">
        <v>30024</v>
      </c>
      <c r="F521">
        <v>1304</v>
      </c>
      <c r="G521">
        <f t="shared" si="8"/>
        <v>1</v>
      </c>
    </row>
    <row r="522" spans="4:7" x14ac:dyDescent="0.25">
      <c r="D522" s="4" t="s">
        <v>511</v>
      </c>
      <c r="E522">
        <v>30024</v>
      </c>
      <c r="F522">
        <v>1305</v>
      </c>
      <c r="G522">
        <f t="shared" si="8"/>
        <v>1</v>
      </c>
    </row>
    <row r="523" spans="4:7" x14ac:dyDescent="0.25">
      <c r="D523" s="4" t="s">
        <v>510</v>
      </c>
      <c r="E523">
        <v>30024</v>
      </c>
      <c r="F523">
        <v>1308</v>
      </c>
      <c r="G523">
        <f t="shared" si="8"/>
        <v>1</v>
      </c>
    </row>
    <row r="524" spans="4:7" x14ac:dyDescent="0.25">
      <c r="D524" s="4" t="s">
        <v>509</v>
      </c>
      <c r="E524">
        <v>30024</v>
      </c>
      <c r="F524">
        <v>1310</v>
      </c>
      <c r="G524">
        <f t="shared" si="8"/>
        <v>1</v>
      </c>
    </row>
    <row r="525" spans="4:7" x14ac:dyDescent="0.25">
      <c r="D525" s="4" t="s">
        <v>508</v>
      </c>
      <c r="E525">
        <v>30024</v>
      </c>
      <c r="F525">
        <v>1311</v>
      </c>
      <c r="G525">
        <f t="shared" si="8"/>
        <v>1</v>
      </c>
    </row>
    <row r="526" spans="4:7" x14ac:dyDescent="0.25">
      <c r="D526" s="4" t="s">
        <v>507</v>
      </c>
      <c r="E526">
        <v>30024</v>
      </c>
      <c r="F526">
        <v>1312</v>
      </c>
      <c r="G526">
        <f t="shared" si="8"/>
        <v>1</v>
      </c>
    </row>
    <row r="527" spans="4:7" x14ac:dyDescent="0.25">
      <c r="D527" s="4" t="s">
        <v>506</v>
      </c>
      <c r="E527">
        <v>30024</v>
      </c>
      <c r="F527">
        <v>1400</v>
      </c>
      <c r="G527">
        <f t="shared" si="8"/>
        <v>1</v>
      </c>
    </row>
    <row r="528" spans="4:7" x14ac:dyDescent="0.25">
      <c r="D528" s="4" t="s">
        <v>505</v>
      </c>
      <c r="E528">
        <v>30024</v>
      </c>
      <c r="F528">
        <v>1401</v>
      </c>
      <c r="G528">
        <f t="shared" si="8"/>
        <v>1</v>
      </c>
    </row>
    <row r="529" spans="4:7" x14ac:dyDescent="0.25">
      <c r="D529" s="4" t="s">
        <v>504</v>
      </c>
      <c r="E529">
        <v>30024</v>
      </c>
      <c r="F529">
        <v>1402</v>
      </c>
      <c r="G529">
        <f t="shared" si="8"/>
        <v>1</v>
      </c>
    </row>
    <row r="530" spans="4:7" x14ac:dyDescent="0.25">
      <c r="D530" s="4" t="s">
        <v>503</v>
      </c>
      <c r="E530">
        <v>30024</v>
      </c>
      <c r="F530">
        <v>1403</v>
      </c>
      <c r="G530">
        <f t="shared" si="8"/>
        <v>1</v>
      </c>
    </row>
    <row r="531" spans="4:7" x14ac:dyDescent="0.25">
      <c r="D531" s="4" t="s">
        <v>502</v>
      </c>
      <c r="E531">
        <v>30024</v>
      </c>
      <c r="F531">
        <v>1500</v>
      </c>
      <c r="G531">
        <f t="shared" si="8"/>
        <v>1</v>
      </c>
    </row>
    <row r="532" spans="4:7" x14ac:dyDescent="0.25">
      <c r="D532" s="4" t="s">
        <v>501</v>
      </c>
      <c r="E532">
        <v>30024</v>
      </c>
      <c r="F532">
        <v>1501</v>
      </c>
      <c r="G532">
        <f t="shared" si="8"/>
        <v>1</v>
      </c>
    </row>
    <row r="533" spans="4:7" x14ac:dyDescent="0.25">
      <c r="D533" s="4" t="s">
        <v>500</v>
      </c>
      <c r="E533">
        <v>30024</v>
      </c>
      <c r="F533">
        <v>1503</v>
      </c>
      <c r="G533">
        <f t="shared" si="8"/>
        <v>1</v>
      </c>
    </row>
    <row r="534" spans="4:7" x14ac:dyDescent="0.25">
      <c r="D534" s="4" t="s">
        <v>499</v>
      </c>
      <c r="E534">
        <v>30024</v>
      </c>
      <c r="F534">
        <v>1600</v>
      </c>
      <c r="G534">
        <f t="shared" si="8"/>
        <v>1</v>
      </c>
    </row>
    <row r="535" spans="4:7" x14ac:dyDescent="0.25">
      <c r="D535" s="4" t="s">
        <v>498</v>
      </c>
      <c r="E535">
        <v>30024</v>
      </c>
      <c r="F535">
        <v>1601</v>
      </c>
      <c r="G535">
        <f t="shared" si="8"/>
        <v>1</v>
      </c>
    </row>
    <row r="536" spans="4:7" x14ac:dyDescent="0.25">
      <c r="D536" s="4" t="s">
        <v>497</v>
      </c>
      <c r="E536">
        <v>30024</v>
      </c>
      <c r="F536">
        <v>1602</v>
      </c>
      <c r="G536">
        <f t="shared" si="8"/>
        <v>1</v>
      </c>
    </row>
    <row r="537" spans="4:7" x14ac:dyDescent="0.25">
      <c r="D537" s="4" t="s">
        <v>496</v>
      </c>
      <c r="E537">
        <v>30024</v>
      </c>
      <c r="F537">
        <v>1603</v>
      </c>
      <c r="G537">
        <f t="shared" si="8"/>
        <v>1</v>
      </c>
    </row>
    <row r="538" spans="4:7" x14ac:dyDescent="0.25">
      <c r="D538" s="4" t="s">
        <v>2042</v>
      </c>
      <c r="E538">
        <v>30024</v>
      </c>
      <c r="F538">
        <v>1604</v>
      </c>
      <c r="G538">
        <f t="shared" si="8"/>
        <v>1</v>
      </c>
    </row>
    <row r="539" spans="4:7" x14ac:dyDescent="0.25">
      <c r="D539" s="4" t="s">
        <v>495</v>
      </c>
      <c r="E539">
        <v>30024</v>
      </c>
      <c r="F539">
        <v>1606</v>
      </c>
      <c r="G539">
        <f t="shared" si="8"/>
        <v>1</v>
      </c>
    </row>
    <row r="540" spans="4:7" x14ac:dyDescent="0.25">
      <c r="D540" s="4" t="s">
        <v>494</v>
      </c>
      <c r="E540">
        <v>30024</v>
      </c>
      <c r="F540">
        <v>1607</v>
      </c>
      <c r="G540">
        <f t="shared" si="8"/>
        <v>1</v>
      </c>
    </row>
    <row r="541" spans="4:7" x14ac:dyDescent="0.25">
      <c r="D541" s="4" t="s">
        <v>493</v>
      </c>
      <c r="E541">
        <v>30024</v>
      </c>
      <c r="F541">
        <v>1700</v>
      </c>
      <c r="G541">
        <f t="shared" si="8"/>
        <v>1</v>
      </c>
    </row>
    <row r="542" spans="4:7" x14ac:dyDescent="0.25">
      <c r="D542" s="4" t="s">
        <v>492</v>
      </c>
      <c r="E542">
        <v>30024</v>
      </c>
      <c r="F542">
        <v>1702</v>
      </c>
      <c r="G542">
        <f t="shared" si="8"/>
        <v>1</v>
      </c>
    </row>
    <row r="543" spans="4:7" x14ac:dyDescent="0.25">
      <c r="D543" s="4" t="s">
        <v>491</v>
      </c>
      <c r="E543">
        <v>30024</v>
      </c>
      <c r="F543">
        <v>1703</v>
      </c>
      <c r="G543">
        <f t="shared" si="8"/>
        <v>1</v>
      </c>
    </row>
    <row r="544" spans="4:7" x14ac:dyDescent="0.25">
      <c r="D544" s="4" t="s">
        <v>490</v>
      </c>
      <c r="E544">
        <v>30024</v>
      </c>
      <c r="F544">
        <v>1704</v>
      </c>
      <c r="G544">
        <f t="shared" si="8"/>
        <v>1</v>
      </c>
    </row>
    <row r="545" spans="4:7" x14ac:dyDescent="0.25">
      <c r="D545" s="4" t="s">
        <v>489</v>
      </c>
      <c r="E545">
        <v>30024</v>
      </c>
      <c r="F545">
        <v>1705</v>
      </c>
      <c r="G545">
        <f t="shared" si="8"/>
        <v>1</v>
      </c>
    </row>
    <row r="546" spans="4:7" x14ac:dyDescent="0.25">
      <c r="D546" s="4" t="s">
        <v>488</v>
      </c>
      <c r="E546">
        <v>30024</v>
      </c>
      <c r="F546">
        <v>1800</v>
      </c>
      <c r="G546">
        <f t="shared" si="8"/>
        <v>1</v>
      </c>
    </row>
    <row r="547" spans="4:7" x14ac:dyDescent="0.25">
      <c r="D547" s="4" t="s">
        <v>487</v>
      </c>
      <c r="E547">
        <v>30024</v>
      </c>
      <c r="F547">
        <v>1801</v>
      </c>
      <c r="G547">
        <f t="shared" si="8"/>
        <v>1</v>
      </c>
    </row>
    <row r="548" spans="4:7" x14ac:dyDescent="0.25">
      <c r="D548" s="4" t="s">
        <v>486</v>
      </c>
      <c r="E548">
        <v>30024</v>
      </c>
      <c r="F548">
        <v>1802</v>
      </c>
      <c r="G548">
        <f t="shared" si="8"/>
        <v>1</v>
      </c>
    </row>
    <row r="549" spans="4:7" x14ac:dyDescent="0.25">
      <c r="D549" s="4" t="s">
        <v>485</v>
      </c>
      <c r="E549">
        <v>30024</v>
      </c>
      <c r="F549">
        <v>1803</v>
      </c>
      <c r="G549">
        <f t="shared" si="8"/>
        <v>1</v>
      </c>
    </row>
    <row r="550" spans="4:7" x14ac:dyDescent="0.25">
      <c r="D550" s="4" t="s">
        <v>484</v>
      </c>
      <c r="E550">
        <v>30024</v>
      </c>
      <c r="F550">
        <v>1804</v>
      </c>
      <c r="G550">
        <f t="shared" si="8"/>
        <v>1</v>
      </c>
    </row>
    <row r="551" spans="4:7" x14ac:dyDescent="0.25">
      <c r="D551" s="4" t="s">
        <v>483</v>
      </c>
      <c r="E551">
        <v>30024</v>
      </c>
      <c r="F551">
        <v>2000</v>
      </c>
      <c r="G551">
        <f t="shared" si="8"/>
        <v>1</v>
      </c>
    </row>
    <row r="552" spans="4:7" x14ac:dyDescent="0.25">
      <c r="D552" s="4" t="s">
        <v>482</v>
      </c>
      <c r="E552">
        <v>30024</v>
      </c>
      <c r="F552">
        <v>2003</v>
      </c>
      <c r="G552">
        <f t="shared" si="8"/>
        <v>1</v>
      </c>
    </row>
    <row r="553" spans="4:7" x14ac:dyDescent="0.25">
      <c r="D553" s="4" t="s">
        <v>481</v>
      </c>
      <c r="E553">
        <v>30024</v>
      </c>
      <c r="F553">
        <v>2005</v>
      </c>
      <c r="G553">
        <f t="shared" si="8"/>
        <v>1</v>
      </c>
    </row>
    <row r="554" spans="4:7" x14ac:dyDescent="0.25">
      <c r="D554" s="4" t="s">
        <v>480</v>
      </c>
      <c r="E554">
        <v>30024</v>
      </c>
      <c r="F554">
        <v>2100</v>
      </c>
      <c r="G554">
        <f t="shared" si="8"/>
        <v>1</v>
      </c>
    </row>
    <row r="555" spans="4:7" x14ac:dyDescent="0.25">
      <c r="D555" s="4" t="s">
        <v>479</v>
      </c>
      <c r="E555">
        <v>30024</v>
      </c>
      <c r="F555">
        <v>2101</v>
      </c>
      <c r="G555">
        <f t="shared" si="8"/>
        <v>1</v>
      </c>
    </row>
    <row r="556" spans="4:7" x14ac:dyDescent="0.25">
      <c r="D556" s="4" t="s">
        <v>478</v>
      </c>
      <c r="E556">
        <v>30024</v>
      </c>
      <c r="F556">
        <v>2103</v>
      </c>
      <c r="G556">
        <f t="shared" si="8"/>
        <v>1</v>
      </c>
    </row>
    <row r="557" spans="4:7" x14ac:dyDescent="0.25">
      <c r="D557" s="4" t="s">
        <v>477</v>
      </c>
      <c r="E557">
        <v>30024</v>
      </c>
      <c r="F557">
        <v>2104</v>
      </c>
      <c r="G557">
        <f t="shared" si="8"/>
        <v>1</v>
      </c>
    </row>
    <row r="558" spans="4:7" x14ac:dyDescent="0.25">
      <c r="D558" s="4" t="s">
        <v>476</v>
      </c>
      <c r="E558">
        <v>30024</v>
      </c>
      <c r="F558">
        <v>2200</v>
      </c>
      <c r="G558">
        <f t="shared" si="8"/>
        <v>1</v>
      </c>
    </row>
    <row r="559" spans="4:7" x14ac:dyDescent="0.25">
      <c r="D559" s="4" t="s">
        <v>475</v>
      </c>
      <c r="E559">
        <v>30024</v>
      </c>
      <c r="F559">
        <v>2201</v>
      </c>
      <c r="G559">
        <f t="shared" si="8"/>
        <v>1</v>
      </c>
    </row>
    <row r="560" spans="4:7" x14ac:dyDescent="0.25">
      <c r="D560" s="4" t="s">
        <v>474</v>
      </c>
      <c r="E560">
        <v>30024</v>
      </c>
      <c r="F560">
        <v>2202</v>
      </c>
      <c r="G560">
        <f t="shared" si="8"/>
        <v>1</v>
      </c>
    </row>
    <row r="561" spans="4:7" x14ac:dyDescent="0.25">
      <c r="D561" s="4" t="s">
        <v>473</v>
      </c>
      <c r="E561">
        <v>30024</v>
      </c>
      <c r="F561">
        <v>2203</v>
      </c>
      <c r="G561">
        <f t="shared" si="8"/>
        <v>1</v>
      </c>
    </row>
    <row r="562" spans="4:7" x14ac:dyDescent="0.25">
      <c r="D562" s="4" t="s">
        <v>472</v>
      </c>
      <c r="E562">
        <v>30024</v>
      </c>
      <c r="F562">
        <v>2204</v>
      </c>
      <c r="G562">
        <f t="shared" si="8"/>
        <v>1</v>
      </c>
    </row>
    <row r="563" spans="4:7" x14ac:dyDescent="0.25">
      <c r="D563" s="4" t="s">
        <v>471</v>
      </c>
      <c r="E563">
        <v>30024</v>
      </c>
      <c r="F563">
        <v>2300</v>
      </c>
      <c r="G563">
        <f t="shared" si="8"/>
        <v>1</v>
      </c>
    </row>
    <row r="564" spans="4:7" x14ac:dyDescent="0.25">
      <c r="D564" s="4" t="s">
        <v>470</v>
      </c>
      <c r="E564">
        <v>30024</v>
      </c>
      <c r="F564">
        <v>2301</v>
      </c>
      <c r="G564">
        <f t="shared" si="8"/>
        <v>1</v>
      </c>
    </row>
    <row r="565" spans="4:7" x14ac:dyDescent="0.25">
      <c r="D565" s="4" t="s">
        <v>469</v>
      </c>
      <c r="E565">
        <v>30024</v>
      </c>
      <c r="F565">
        <v>2304</v>
      </c>
      <c r="G565">
        <f t="shared" si="8"/>
        <v>1</v>
      </c>
    </row>
    <row r="566" spans="4:7" x14ac:dyDescent="0.25">
      <c r="D566" s="4" t="s">
        <v>468</v>
      </c>
      <c r="E566">
        <v>30024</v>
      </c>
      <c r="F566">
        <v>2400</v>
      </c>
      <c r="G566">
        <f t="shared" si="8"/>
        <v>1</v>
      </c>
    </row>
    <row r="567" spans="4:7" x14ac:dyDescent="0.25">
      <c r="D567" s="4" t="s">
        <v>467</v>
      </c>
      <c r="E567">
        <v>30024</v>
      </c>
      <c r="F567">
        <v>2401</v>
      </c>
      <c r="G567">
        <f t="shared" si="8"/>
        <v>1</v>
      </c>
    </row>
    <row r="568" spans="4:7" x14ac:dyDescent="0.25">
      <c r="D568" s="4" t="s">
        <v>466</v>
      </c>
      <c r="E568">
        <v>30024</v>
      </c>
      <c r="F568">
        <v>2402</v>
      </c>
      <c r="G568">
        <f t="shared" si="8"/>
        <v>1</v>
      </c>
    </row>
    <row r="569" spans="4:7" x14ac:dyDescent="0.25">
      <c r="D569" s="4" t="s">
        <v>465</v>
      </c>
      <c r="E569">
        <v>30024</v>
      </c>
      <c r="F569">
        <v>2500</v>
      </c>
      <c r="G569">
        <f t="shared" si="8"/>
        <v>1</v>
      </c>
    </row>
    <row r="570" spans="4:7" x14ac:dyDescent="0.25">
      <c r="D570" s="4" t="s">
        <v>464</v>
      </c>
      <c r="E570">
        <v>30024</v>
      </c>
      <c r="F570">
        <v>2501</v>
      </c>
      <c r="G570">
        <f t="shared" si="8"/>
        <v>1</v>
      </c>
    </row>
    <row r="571" spans="4:7" x14ac:dyDescent="0.25">
      <c r="D571" s="4" t="s">
        <v>463</v>
      </c>
      <c r="E571">
        <v>30024</v>
      </c>
      <c r="F571">
        <v>2502</v>
      </c>
      <c r="G571">
        <f t="shared" si="8"/>
        <v>1</v>
      </c>
    </row>
    <row r="572" spans="4:7" x14ac:dyDescent="0.25">
      <c r="D572" s="4" t="s">
        <v>462</v>
      </c>
      <c r="E572">
        <v>30024</v>
      </c>
      <c r="F572">
        <v>2503</v>
      </c>
      <c r="G572">
        <f t="shared" si="8"/>
        <v>1</v>
      </c>
    </row>
    <row r="573" spans="4:7" x14ac:dyDescent="0.25">
      <c r="D573" s="4" t="s">
        <v>461</v>
      </c>
      <c r="E573">
        <v>30024</v>
      </c>
      <c r="F573">
        <v>2504</v>
      </c>
      <c r="G573">
        <f t="shared" si="8"/>
        <v>1</v>
      </c>
    </row>
    <row r="574" spans="4:7" x14ac:dyDescent="0.25">
      <c r="D574" s="4" t="s">
        <v>460</v>
      </c>
      <c r="E574">
        <v>30024</v>
      </c>
      <c r="F574">
        <v>2505</v>
      </c>
      <c r="G574">
        <f t="shared" si="8"/>
        <v>1</v>
      </c>
    </row>
    <row r="575" spans="4:7" x14ac:dyDescent="0.25">
      <c r="D575" s="4" t="s">
        <v>459</v>
      </c>
      <c r="E575">
        <v>30024</v>
      </c>
      <c r="F575">
        <v>2506</v>
      </c>
      <c r="G575">
        <f t="shared" si="8"/>
        <v>1</v>
      </c>
    </row>
    <row r="576" spans="4:7" x14ac:dyDescent="0.25">
      <c r="D576" s="4" t="s">
        <v>458</v>
      </c>
      <c r="E576">
        <v>30024</v>
      </c>
      <c r="F576">
        <v>2507</v>
      </c>
      <c r="G576">
        <f t="shared" si="8"/>
        <v>1</v>
      </c>
    </row>
    <row r="577" spans="4:7" x14ac:dyDescent="0.25">
      <c r="D577" s="4" t="s">
        <v>457</v>
      </c>
      <c r="E577">
        <v>30024</v>
      </c>
      <c r="F577">
        <v>2600</v>
      </c>
      <c r="G577">
        <f t="shared" si="8"/>
        <v>1</v>
      </c>
    </row>
    <row r="578" spans="4:7" x14ac:dyDescent="0.25">
      <c r="D578" s="4" t="s">
        <v>456</v>
      </c>
      <c r="E578">
        <v>30024</v>
      </c>
      <c r="F578">
        <v>2601</v>
      </c>
      <c r="G578">
        <f t="shared" si="8"/>
        <v>1</v>
      </c>
    </row>
    <row r="579" spans="4:7" x14ac:dyDescent="0.25">
      <c r="D579" s="4" t="s">
        <v>455</v>
      </c>
      <c r="E579">
        <v>30024</v>
      </c>
      <c r="F579">
        <v>2602</v>
      </c>
      <c r="G579">
        <f t="shared" ref="G579:G642" si="9">COUNTIF($D$2:$D$1071,D579)</f>
        <v>1</v>
      </c>
    </row>
    <row r="580" spans="4:7" x14ac:dyDescent="0.25">
      <c r="D580" s="4" t="s">
        <v>454</v>
      </c>
      <c r="E580">
        <v>30024</v>
      </c>
      <c r="F580">
        <v>2604</v>
      </c>
      <c r="G580">
        <f t="shared" si="9"/>
        <v>1</v>
      </c>
    </row>
    <row r="581" spans="4:7" x14ac:dyDescent="0.25">
      <c r="D581" s="4" t="s">
        <v>453</v>
      </c>
      <c r="E581">
        <v>30024</v>
      </c>
      <c r="F581">
        <v>2700</v>
      </c>
      <c r="G581">
        <f t="shared" si="9"/>
        <v>1</v>
      </c>
    </row>
    <row r="582" spans="4:7" x14ac:dyDescent="0.25">
      <c r="D582" s="4" t="s">
        <v>452</v>
      </c>
      <c r="E582">
        <v>30024</v>
      </c>
      <c r="F582">
        <v>2701</v>
      </c>
      <c r="G582">
        <f t="shared" si="9"/>
        <v>1</v>
      </c>
    </row>
    <row r="583" spans="4:7" x14ac:dyDescent="0.25">
      <c r="D583" s="4" t="s">
        <v>451</v>
      </c>
      <c r="E583">
        <v>30024</v>
      </c>
      <c r="F583">
        <v>2703</v>
      </c>
      <c r="G583">
        <f t="shared" si="9"/>
        <v>1</v>
      </c>
    </row>
    <row r="584" spans="4:7" x14ac:dyDescent="0.25">
      <c r="D584" s="4" t="s">
        <v>450</v>
      </c>
      <c r="E584">
        <v>30024</v>
      </c>
      <c r="F584">
        <v>2900</v>
      </c>
      <c r="G584">
        <f t="shared" si="9"/>
        <v>1</v>
      </c>
    </row>
    <row r="585" spans="4:7" x14ac:dyDescent="0.25">
      <c r="D585" s="4" t="s">
        <v>449</v>
      </c>
      <c r="E585">
        <v>30024</v>
      </c>
      <c r="F585">
        <v>2901</v>
      </c>
      <c r="G585">
        <f t="shared" si="9"/>
        <v>1</v>
      </c>
    </row>
    <row r="586" spans="4:7" x14ac:dyDescent="0.25">
      <c r="D586" s="4" t="s">
        <v>448</v>
      </c>
      <c r="E586">
        <v>30024</v>
      </c>
      <c r="F586">
        <v>2902</v>
      </c>
      <c r="G586">
        <f t="shared" si="9"/>
        <v>1</v>
      </c>
    </row>
    <row r="587" spans="4:7" x14ac:dyDescent="0.25">
      <c r="D587" s="4" t="s">
        <v>447</v>
      </c>
      <c r="E587">
        <v>30024</v>
      </c>
      <c r="F587">
        <v>2903</v>
      </c>
      <c r="G587">
        <f t="shared" si="9"/>
        <v>1</v>
      </c>
    </row>
    <row r="588" spans="4:7" x14ac:dyDescent="0.25">
      <c r="D588" s="4" t="s">
        <v>446</v>
      </c>
      <c r="E588">
        <v>30024</v>
      </c>
      <c r="F588">
        <v>2904</v>
      </c>
      <c r="G588">
        <f t="shared" si="9"/>
        <v>1</v>
      </c>
    </row>
    <row r="589" spans="4:7" x14ac:dyDescent="0.25">
      <c r="D589" s="4" t="s">
        <v>2043</v>
      </c>
      <c r="E589">
        <v>30024</v>
      </c>
      <c r="F589">
        <v>2906</v>
      </c>
      <c r="G589">
        <f t="shared" si="9"/>
        <v>1</v>
      </c>
    </row>
    <row r="590" spans="4:7" x14ac:dyDescent="0.25">
      <c r="D590" s="4" t="s">
        <v>445</v>
      </c>
      <c r="E590">
        <v>30024</v>
      </c>
      <c r="F590">
        <v>2907</v>
      </c>
      <c r="G590">
        <f t="shared" si="9"/>
        <v>1</v>
      </c>
    </row>
    <row r="591" spans="4:7" x14ac:dyDescent="0.25">
      <c r="D591" s="4" t="s">
        <v>444</v>
      </c>
      <c r="E591">
        <v>30024</v>
      </c>
      <c r="F591">
        <v>2908</v>
      </c>
      <c r="G591">
        <f t="shared" si="9"/>
        <v>1</v>
      </c>
    </row>
    <row r="592" spans="4:7" x14ac:dyDescent="0.25">
      <c r="D592" s="4" t="s">
        <v>443</v>
      </c>
      <c r="E592">
        <v>30024</v>
      </c>
      <c r="F592">
        <v>2909</v>
      </c>
      <c r="G592">
        <f t="shared" si="9"/>
        <v>1</v>
      </c>
    </row>
    <row r="593" spans="4:7" x14ac:dyDescent="0.25">
      <c r="D593" s="4" t="s">
        <v>442</v>
      </c>
      <c r="E593">
        <v>30024</v>
      </c>
      <c r="F593">
        <v>2910</v>
      </c>
      <c r="G593">
        <f t="shared" si="9"/>
        <v>1</v>
      </c>
    </row>
    <row r="594" spans="4:7" x14ac:dyDescent="0.25">
      <c r="D594" s="4" t="s">
        <v>441</v>
      </c>
      <c r="E594">
        <v>30024</v>
      </c>
      <c r="F594">
        <v>2911</v>
      </c>
      <c r="G594">
        <f t="shared" si="9"/>
        <v>1</v>
      </c>
    </row>
    <row r="595" spans="4:7" x14ac:dyDescent="0.25">
      <c r="D595" s="4" t="s">
        <v>440</v>
      </c>
      <c r="E595">
        <v>30024</v>
      </c>
      <c r="F595">
        <v>2913</v>
      </c>
      <c r="G595">
        <f t="shared" si="9"/>
        <v>1</v>
      </c>
    </row>
    <row r="596" spans="4:7" x14ac:dyDescent="0.25">
      <c r="D596" s="4" t="s">
        <v>439</v>
      </c>
      <c r="E596">
        <v>30024</v>
      </c>
      <c r="F596">
        <v>2915</v>
      </c>
      <c r="G596">
        <f t="shared" si="9"/>
        <v>1</v>
      </c>
    </row>
    <row r="597" spans="4:7" x14ac:dyDescent="0.25">
      <c r="D597" s="4" t="s">
        <v>438</v>
      </c>
      <c r="E597">
        <v>30024</v>
      </c>
      <c r="F597">
        <v>2916</v>
      </c>
      <c r="G597">
        <f t="shared" si="9"/>
        <v>1</v>
      </c>
    </row>
    <row r="598" spans="4:7" x14ac:dyDescent="0.25">
      <c r="D598" s="4" t="s">
        <v>437</v>
      </c>
      <c r="E598">
        <v>30024</v>
      </c>
      <c r="F598">
        <v>3000</v>
      </c>
      <c r="G598">
        <f t="shared" si="9"/>
        <v>1</v>
      </c>
    </row>
    <row r="599" spans="4:7" x14ac:dyDescent="0.25">
      <c r="D599" s="4" t="s">
        <v>436</v>
      </c>
      <c r="E599">
        <v>30024</v>
      </c>
      <c r="F599">
        <v>3001</v>
      </c>
      <c r="G599">
        <f t="shared" si="9"/>
        <v>1</v>
      </c>
    </row>
    <row r="600" spans="4:7" x14ac:dyDescent="0.25">
      <c r="D600" s="4" t="s">
        <v>435</v>
      </c>
      <c r="E600">
        <v>30024</v>
      </c>
      <c r="F600">
        <v>3100</v>
      </c>
      <c r="G600">
        <f t="shared" si="9"/>
        <v>1</v>
      </c>
    </row>
    <row r="601" spans="4:7" x14ac:dyDescent="0.25">
      <c r="D601" s="4" t="s">
        <v>434</v>
      </c>
      <c r="E601">
        <v>30024</v>
      </c>
      <c r="F601">
        <v>3101</v>
      </c>
      <c r="G601">
        <f t="shared" si="9"/>
        <v>1</v>
      </c>
    </row>
    <row r="602" spans="4:7" x14ac:dyDescent="0.25">
      <c r="D602" s="4" t="s">
        <v>433</v>
      </c>
      <c r="E602">
        <v>30024</v>
      </c>
      <c r="F602">
        <v>3102</v>
      </c>
      <c r="G602">
        <f t="shared" si="9"/>
        <v>1</v>
      </c>
    </row>
    <row r="603" spans="4:7" x14ac:dyDescent="0.25">
      <c r="D603" s="4" t="s">
        <v>432</v>
      </c>
      <c r="E603">
        <v>30024</v>
      </c>
      <c r="F603">
        <v>3103</v>
      </c>
      <c r="G603">
        <f t="shared" si="9"/>
        <v>1</v>
      </c>
    </row>
    <row r="604" spans="4:7" x14ac:dyDescent="0.25">
      <c r="D604" s="4" t="s">
        <v>431</v>
      </c>
      <c r="E604">
        <v>30024</v>
      </c>
      <c r="F604">
        <v>3105</v>
      </c>
      <c r="G604">
        <f t="shared" si="9"/>
        <v>1</v>
      </c>
    </row>
    <row r="605" spans="4:7" x14ac:dyDescent="0.25">
      <c r="D605" s="4" t="s">
        <v>430</v>
      </c>
      <c r="E605">
        <v>30024</v>
      </c>
      <c r="F605">
        <v>3200</v>
      </c>
      <c r="G605">
        <f t="shared" si="9"/>
        <v>1</v>
      </c>
    </row>
    <row r="606" spans="4:7" x14ac:dyDescent="0.25">
      <c r="D606" s="4" t="s">
        <v>429</v>
      </c>
      <c r="E606">
        <v>30024</v>
      </c>
      <c r="F606">
        <v>3201</v>
      </c>
      <c r="G606">
        <f t="shared" si="9"/>
        <v>1</v>
      </c>
    </row>
    <row r="607" spans="4:7" x14ac:dyDescent="0.25">
      <c r="D607" s="4" t="s">
        <v>428</v>
      </c>
      <c r="E607">
        <v>30024</v>
      </c>
      <c r="F607">
        <v>3202</v>
      </c>
      <c r="G607">
        <f t="shared" si="9"/>
        <v>1</v>
      </c>
    </row>
    <row r="608" spans="4:7" x14ac:dyDescent="0.25">
      <c r="D608" s="4" t="s">
        <v>427</v>
      </c>
      <c r="E608">
        <v>30024</v>
      </c>
      <c r="F608">
        <v>3204</v>
      </c>
      <c r="G608">
        <f t="shared" si="9"/>
        <v>1</v>
      </c>
    </row>
    <row r="609" spans="4:7" x14ac:dyDescent="0.25">
      <c r="D609" s="4" t="s">
        <v>426</v>
      </c>
      <c r="E609">
        <v>30024</v>
      </c>
      <c r="F609">
        <v>3207</v>
      </c>
      <c r="G609">
        <f t="shared" si="9"/>
        <v>1</v>
      </c>
    </row>
    <row r="610" spans="4:7" x14ac:dyDescent="0.25">
      <c r="D610" s="4" t="s">
        <v>425</v>
      </c>
      <c r="E610">
        <v>30024</v>
      </c>
      <c r="F610">
        <v>3212</v>
      </c>
      <c r="G610">
        <f t="shared" si="9"/>
        <v>1</v>
      </c>
    </row>
    <row r="611" spans="4:7" x14ac:dyDescent="0.25">
      <c r="D611" s="4" t="s">
        <v>2044</v>
      </c>
      <c r="E611">
        <v>30024</v>
      </c>
      <c r="F611">
        <v>3213</v>
      </c>
      <c r="G611">
        <f t="shared" si="9"/>
        <v>1</v>
      </c>
    </row>
    <row r="612" spans="4:7" x14ac:dyDescent="0.25">
      <c r="D612" s="4" t="s">
        <v>424</v>
      </c>
      <c r="E612">
        <v>30024</v>
      </c>
      <c r="F612">
        <v>3300</v>
      </c>
      <c r="G612">
        <f t="shared" si="9"/>
        <v>1</v>
      </c>
    </row>
    <row r="613" spans="4:7" x14ac:dyDescent="0.25">
      <c r="D613" s="4" t="s">
        <v>423</v>
      </c>
      <c r="E613">
        <v>30024</v>
      </c>
      <c r="F613">
        <v>3301</v>
      </c>
      <c r="G613">
        <f t="shared" si="9"/>
        <v>1</v>
      </c>
    </row>
    <row r="614" spans="4:7" x14ac:dyDescent="0.25">
      <c r="D614" s="4" t="s">
        <v>422</v>
      </c>
      <c r="E614">
        <v>30024</v>
      </c>
      <c r="F614">
        <v>3302</v>
      </c>
      <c r="G614">
        <f t="shared" si="9"/>
        <v>1</v>
      </c>
    </row>
    <row r="615" spans="4:7" x14ac:dyDescent="0.25">
      <c r="D615" s="4" t="s">
        <v>2045</v>
      </c>
      <c r="E615">
        <v>30024</v>
      </c>
      <c r="F615">
        <v>3303</v>
      </c>
      <c r="G615">
        <f t="shared" si="9"/>
        <v>1</v>
      </c>
    </row>
    <row r="616" spans="4:7" x14ac:dyDescent="0.25">
      <c r="D616" s="4" t="s">
        <v>421</v>
      </c>
      <c r="E616">
        <v>30024</v>
      </c>
      <c r="F616">
        <v>3304</v>
      </c>
      <c r="G616">
        <f t="shared" si="9"/>
        <v>1</v>
      </c>
    </row>
    <row r="617" spans="4:7" x14ac:dyDescent="0.25">
      <c r="D617" s="4" t="s">
        <v>420</v>
      </c>
      <c r="E617">
        <v>30024</v>
      </c>
      <c r="F617">
        <v>3305</v>
      </c>
      <c r="G617">
        <f t="shared" si="9"/>
        <v>1</v>
      </c>
    </row>
    <row r="618" spans="4:7" x14ac:dyDescent="0.25">
      <c r="D618" s="4" t="s">
        <v>419</v>
      </c>
      <c r="E618">
        <v>30024</v>
      </c>
      <c r="F618">
        <v>3306</v>
      </c>
      <c r="G618">
        <f t="shared" si="9"/>
        <v>1</v>
      </c>
    </row>
    <row r="619" spans="4:7" x14ac:dyDescent="0.25">
      <c r="D619" s="4" t="s">
        <v>418</v>
      </c>
      <c r="E619">
        <v>30024</v>
      </c>
      <c r="F619">
        <v>3400</v>
      </c>
      <c r="G619">
        <f t="shared" si="9"/>
        <v>1</v>
      </c>
    </row>
    <row r="620" spans="4:7" x14ac:dyDescent="0.25">
      <c r="D620" s="4" t="s">
        <v>417</v>
      </c>
      <c r="E620">
        <v>30024</v>
      </c>
      <c r="F620">
        <v>3401</v>
      </c>
      <c r="G620">
        <f t="shared" si="9"/>
        <v>1</v>
      </c>
    </row>
    <row r="621" spans="4:7" x14ac:dyDescent="0.25">
      <c r="D621" s="4" t="s">
        <v>416</v>
      </c>
      <c r="E621">
        <v>30024</v>
      </c>
      <c r="F621">
        <v>3402</v>
      </c>
      <c r="G621">
        <f t="shared" si="9"/>
        <v>1</v>
      </c>
    </row>
    <row r="622" spans="4:7" x14ac:dyDescent="0.25">
      <c r="D622" s="4" t="s">
        <v>415</v>
      </c>
      <c r="E622">
        <v>30024</v>
      </c>
      <c r="F622">
        <v>3404</v>
      </c>
      <c r="G622">
        <f t="shared" si="9"/>
        <v>1</v>
      </c>
    </row>
    <row r="623" spans="4:7" x14ac:dyDescent="0.25">
      <c r="D623" s="4" t="s">
        <v>414</v>
      </c>
      <c r="E623">
        <v>30024</v>
      </c>
      <c r="F623">
        <v>3500</v>
      </c>
      <c r="G623">
        <f t="shared" si="9"/>
        <v>1</v>
      </c>
    </row>
    <row r="624" spans="4:7" x14ac:dyDescent="0.25">
      <c r="D624" s="4" t="s">
        <v>413</v>
      </c>
      <c r="E624">
        <v>30024</v>
      </c>
      <c r="F624">
        <v>3501</v>
      </c>
      <c r="G624">
        <f t="shared" si="9"/>
        <v>1</v>
      </c>
    </row>
    <row r="625" spans="4:7" x14ac:dyDescent="0.25">
      <c r="D625" s="4" t="s">
        <v>2046</v>
      </c>
      <c r="E625">
        <v>30024</v>
      </c>
      <c r="F625">
        <v>3502</v>
      </c>
      <c r="G625">
        <f t="shared" si="9"/>
        <v>1</v>
      </c>
    </row>
    <row r="626" spans="4:7" x14ac:dyDescent="0.25">
      <c r="D626" s="4" t="s">
        <v>412</v>
      </c>
      <c r="E626">
        <v>30024</v>
      </c>
      <c r="F626">
        <v>3600</v>
      </c>
      <c r="G626">
        <f t="shared" si="9"/>
        <v>1</v>
      </c>
    </row>
    <row r="627" spans="4:7" x14ac:dyDescent="0.25">
      <c r="D627" s="4" t="s">
        <v>411</v>
      </c>
      <c r="E627">
        <v>30024</v>
      </c>
      <c r="F627">
        <v>3601</v>
      </c>
      <c r="G627">
        <f t="shared" si="9"/>
        <v>1</v>
      </c>
    </row>
    <row r="628" spans="4:7" x14ac:dyDescent="0.25">
      <c r="D628" s="4" t="s">
        <v>410</v>
      </c>
      <c r="E628">
        <v>30024</v>
      </c>
      <c r="F628">
        <v>3602</v>
      </c>
      <c r="G628">
        <f t="shared" si="9"/>
        <v>1</v>
      </c>
    </row>
    <row r="629" spans="4:7" x14ac:dyDescent="0.25">
      <c r="D629" s="4" t="s">
        <v>409</v>
      </c>
      <c r="E629">
        <v>30025</v>
      </c>
      <c r="F629">
        <v>0</v>
      </c>
      <c r="G629">
        <f t="shared" si="9"/>
        <v>2</v>
      </c>
    </row>
    <row r="630" spans="4:7" x14ac:dyDescent="0.25">
      <c r="D630" s="4" t="s">
        <v>409</v>
      </c>
      <c r="E630">
        <v>30025</v>
      </c>
      <c r="F630">
        <v>3</v>
      </c>
      <c r="G630">
        <f t="shared" si="9"/>
        <v>2</v>
      </c>
    </row>
    <row r="631" spans="4:7" x14ac:dyDescent="0.25">
      <c r="D631" s="4" t="s">
        <v>408</v>
      </c>
      <c r="E631">
        <v>30025</v>
      </c>
      <c r="F631">
        <v>4</v>
      </c>
      <c r="G631">
        <f t="shared" si="9"/>
        <v>1</v>
      </c>
    </row>
    <row r="632" spans="4:7" x14ac:dyDescent="0.25">
      <c r="D632" s="4" t="s">
        <v>407</v>
      </c>
      <c r="E632">
        <v>30025</v>
      </c>
      <c r="F632">
        <v>7</v>
      </c>
      <c r="G632">
        <f t="shared" si="9"/>
        <v>1</v>
      </c>
    </row>
    <row r="633" spans="4:7" x14ac:dyDescent="0.25">
      <c r="D633" s="4" t="s">
        <v>398</v>
      </c>
      <c r="E633">
        <v>30026</v>
      </c>
      <c r="F633">
        <v>0</v>
      </c>
      <c r="G633">
        <f t="shared" si="9"/>
        <v>2</v>
      </c>
    </row>
    <row r="634" spans="4:7" x14ac:dyDescent="0.25">
      <c r="D634" s="4" t="s">
        <v>406</v>
      </c>
      <c r="E634">
        <v>30026</v>
      </c>
      <c r="F634">
        <v>1</v>
      </c>
      <c r="G634">
        <f t="shared" si="9"/>
        <v>1</v>
      </c>
    </row>
    <row r="635" spans="4:7" x14ac:dyDescent="0.25">
      <c r="D635" s="4" t="s">
        <v>2047</v>
      </c>
      <c r="E635">
        <v>30026</v>
      </c>
      <c r="F635">
        <v>2</v>
      </c>
      <c r="G635">
        <f t="shared" si="9"/>
        <v>1</v>
      </c>
    </row>
    <row r="636" spans="4:7" x14ac:dyDescent="0.25">
      <c r="D636" s="4" t="s">
        <v>405</v>
      </c>
      <c r="E636">
        <v>30026</v>
      </c>
      <c r="F636">
        <v>3</v>
      </c>
      <c r="G636">
        <f t="shared" si="9"/>
        <v>1</v>
      </c>
    </row>
    <row r="637" spans="4:7" x14ac:dyDescent="0.25">
      <c r="D637" s="4" t="s">
        <v>404</v>
      </c>
      <c r="E637">
        <v>30026</v>
      </c>
      <c r="F637">
        <v>4</v>
      </c>
      <c r="G637">
        <f t="shared" si="9"/>
        <v>1</v>
      </c>
    </row>
    <row r="638" spans="4:7" x14ac:dyDescent="0.25">
      <c r="D638" s="4" t="s">
        <v>403</v>
      </c>
      <c r="E638">
        <v>30026</v>
      </c>
      <c r="F638">
        <v>5</v>
      </c>
      <c r="G638">
        <f t="shared" si="9"/>
        <v>1</v>
      </c>
    </row>
    <row r="639" spans="4:7" x14ac:dyDescent="0.25">
      <c r="D639" s="4" t="s">
        <v>402</v>
      </c>
      <c r="E639">
        <v>30026</v>
      </c>
      <c r="F639">
        <v>6</v>
      </c>
      <c r="G639">
        <f t="shared" si="9"/>
        <v>1</v>
      </c>
    </row>
    <row r="640" spans="4:7" x14ac:dyDescent="0.25">
      <c r="D640" s="4" t="s">
        <v>401</v>
      </c>
      <c r="E640">
        <v>30026</v>
      </c>
      <c r="F640">
        <v>7</v>
      </c>
      <c r="G640">
        <f t="shared" si="9"/>
        <v>1</v>
      </c>
    </row>
    <row r="641" spans="4:7" x14ac:dyDescent="0.25">
      <c r="D641" s="4" t="s">
        <v>400</v>
      </c>
      <c r="E641">
        <v>30026</v>
      </c>
      <c r="F641">
        <v>8</v>
      </c>
      <c r="G641">
        <f t="shared" si="9"/>
        <v>1</v>
      </c>
    </row>
    <row r="642" spans="4:7" x14ac:dyDescent="0.25">
      <c r="D642" s="4" t="s">
        <v>399</v>
      </c>
      <c r="E642">
        <v>30026</v>
      </c>
      <c r="F642">
        <v>9</v>
      </c>
      <c r="G642">
        <f t="shared" si="9"/>
        <v>1</v>
      </c>
    </row>
    <row r="643" spans="4:7" x14ac:dyDescent="0.25">
      <c r="D643" s="4" t="s">
        <v>398</v>
      </c>
      <c r="E643">
        <v>30026</v>
      </c>
      <c r="F643">
        <v>10</v>
      </c>
      <c r="G643">
        <f t="shared" ref="G643:G706" si="10">COUNTIF($D$2:$D$1071,D643)</f>
        <v>2</v>
      </c>
    </row>
    <row r="644" spans="4:7" x14ac:dyDescent="0.25">
      <c r="D644" s="4" t="s">
        <v>397</v>
      </c>
      <c r="E644">
        <v>30026</v>
      </c>
      <c r="F644">
        <v>11</v>
      </c>
      <c r="G644">
        <f t="shared" si="10"/>
        <v>1</v>
      </c>
    </row>
    <row r="645" spans="4:7" x14ac:dyDescent="0.25">
      <c r="D645" s="4" t="s">
        <v>396</v>
      </c>
      <c r="E645">
        <v>30026</v>
      </c>
      <c r="F645">
        <v>12</v>
      </c>
      <c r="G645">
        <f t="shared" si="10"/>
        <v>1</v>
      </c>
    </row>
    <row r="646" spans="4:7" x14ac:dyDescent="0.25">
      <c r="D646" s="4" t="s">
        <v>395</v>
      </c>
      <c r="E646">
        <v>30026</v>
      </c>
      <c r="F646">
        <v>13</v>
      </c>
      <c r="G646">
        <f t="shared" si="10"/>
        <v>1</v>
      </c>
    </row>
    <row r="647" spans="4:7" x14ac:dyDescent="0.25">
      <c r="D647" s="4" t="s">
        <v>2048</v>
      </c>
      <c r="E647">
        <v>30026</v>
      </c>
      <c r="F647">
        <v>14</v>
      </c>
      <c r="G647">
        <f t="shared" si="10"/>
        <v>1</v>
      </c>
    </row>
    <row r="648" spans="4:7" x14ac:dyDescent="0.25">
      <c r="D648" s="4" t="s">
        <v>394</v>
      </c>
      <c r="E648">
        <v>30026</v>
      </c>
      <c r="F648">
        <v>15</v>
      </c>
      <c r="G648">
        <f t="shared" si="10"/>
        <v>1</v>
      </c>
    </row>
    <row r="649" spans="4:7" x14ac:dyDescent="0.25">
      <c r="D649" s="4" t="s">
        <v>384</v>
      </c>
      <c r="E649">
        <v>30027</v>
      </c>
      <c r="F649">
        <v>0</v>
      </c>
      <c r="G649">
        <f t="shared" si="10"/>
        <v>2</v>
      </c>
    </row>
    <row r="650" spans="4:7" x14ac:dyDescent="0.25">
      <c r="D650" s="4" t="s">
        <v>393</v>
      </c>
      <c r="E650">
        <v>30027</v>
      </c>
      <c r="F650">
        <v>1</v>
      </c>
      <c r="G650">
        <f t="shared" si="10"/>
        <v>1</v>
      </c>
    </row>
    <row r="651" spans="4:7" x14ac:dyDescent="0.25">
      <c r="D651" s="4" t="s">
        <v>392</v>
      </c>
      <c r="E651">
        <v>30027</v>
      </c>
      <c r="F651">
        <v>2</v>
      </c>
      <c r="G651">
        <f t="shared" si="10"/>
        <v>1</v>
      </c>
    </row>
    <row r="652" spans="4:7" x14ac:dyDescent="0.25">
      <c r="D652" s="4" t="s">
        <v>391</v>
      </c>
      <c r="E652">
        <v>30027</v>
      </c>
      <c r="F652">
        <v>3</v>
      </c>
      <c r="G652">
        <f t="shared" si="10"/>
        <v>1</v>
      </c>
    </row>
    <row r="653" spans="4:7" x14ac:dyDescent="0.25">
      <c r="D653" s="4" t="s">
        <v>390</v>
      </c>
      <c r="E653">
        <v>30027</v>
      </c>
      <c r="F653">
        <v>5</v>
      </c>
      <c r="G653">
        <f t="shared" si="10"/>
        <v>1</v>
      </c>
    </row>
    <row r="654" spans="4:7" x14ac:dyDescent="0.25">
      <c r="D654" s="4" t="s">
        <v>389</v>
      </c>
      <c r="E654">
        <v>30027</v>
      </c>
      <c r="F654">
        <v>6</v>
      </c>
      <c r="G654">
        <f t="shared" si="10"/>
        <v>1</v>
      </c>
    </row>
    <row r="655" spans="4:7" x14ac:dyDescent="0.25">
      <c r="D655" s="4" t="s">
        <v>388</v>
      </c>
      <c r="E655">
        <v>30027</v>
      </c>
      <c r="F655">
        <v>7</v>
      </c>
      <c r="G655">
        <f t="shared" si="10"/>
        <v>1</v>
      </c>
    </row>
    <row r="656" spans="4:7" x14ac:dyDescent="0.25">
      <c r="D656" s="4" t="s">
        <v>387</v>
      </c>
      <c r="E656">
        <v>30027</v>
      </c>
      <c r="F656">
        <v>8</v>
      </c>
      <c r="G656">
        <f t="shared" si="10"/>
        <v>1</v>
      </c>
    </row>
    <row r="657" spans="4:7" x14ac:dyDescent="0.25">
      <c r="D657" s="4" t="s">
        <v>386</v>
      </c>
      <c r="E657">
        <v>30027</v>
      </c>
      <c r="F657">
        <v>9</v>
      </c>
      <c r="G657">
        <f t="shared" si="10"/>
        <v>1</v>
      </c>
    </row>
    <row r="658" spans="4:7" x14ac:dyDescent="0.25">
      <c r="D658" s="4" t="s">
        <v>385</v>
      </c>
      <c r="E658">
        <v>30027</v>
      </c>
      <c r="F658">
        <v>10</v>
      </c>
      <c r="G658">
        <f t="shared" si="10"/>
        <v>1</v>
      </c>
    </row>
    <row r="659" spans="4:7" x14ac:dyDescent="0.25">
      <c r="D659" s="4" t="s">
        <v>384</v>
      </c>
      <c r="E659">
        <v>30027</v>
      </c>
      <c r="F659">
        <v>11</v>
      </c>
      <c r="G659">
        <f t="shared" si="10"/>
        <v>2</v>
      </c>
    </row>
    <row r="660" spans="4:7" x14ac:dyDescent="0.25">
      <c r="D660" s="4" t="s">
        <v>383</v>
      </c>
      <c r="E660">
        <v>30027</v>
      </c>
      <c r="F660">
        <v>12</v>
      </c>
      <c r="G660">
        <f t="shared" si="10"/>
        <v>1</v>
      </c>
    </row>
    <row r="661" spans="4:7" x14ac:dyDescent="0.25">
      <c r="D661" s="4" t="s">
        <v>382</v>
      </c>
      <c r="E661">
        <v>30027</v>
      </c>
      <c r="F661">
        <v>13</v>
      </c>
      <c r="G661">
        <f t="shared" si="10"/>
        <v>1</v>
      </c>
    </row>
    <row r="662" spans="4:7" x14ac:dyDescent="0.25">
      <c r="D662" s="4" t="s">
        <v>381</v>
      </c>
      <c r="E662">
        <v>30027</v>
      </c>
      <c r="F662">
        <v>14</v>
      </c>
      <c r="G662">
        <f t="shared" si="10"/>
        <v>1</v>
      </c>
    </row>
    <row r="663" spans="4:7" x14ac:dyDescent="0.25">
      <c r="D663" s="4" t="s">
        <v>380</v>
      </c>
      <c r="E663">
        <v>30027</v>
      </c>
      <c r="F663">
        <v>15</v>
      </c>
      <c r="G663">
        <f t="shared" si="10"/>
        <v>1</v>
      </c>
    </row>
    <row r="664" spans="4:7" x14ac:dyDescent="0.25">
      <c r="D664" s="4" t="s">
        <v>379</v>
      </c>
      <c r="E664">
        <v>30027</v>
      </c>
      <c r="F664">
        <v>16</v>
      </c>
      <c r="G664">
        <f t="shared" si="10"/>
        <v>1</v>
      </c>
    </row>
    <row r="665" spans="4:7" x14ac:dyDescent="0.25">
      <c r="D665" s="4" t="s">
        <v>378</v>
      </c>
      <c r="E665">
        <v>30028</v>
      </c>
      <c r="F665">
        <v>0</v>
      </c>
      <c r="G665">
        <f t="shared" si="10"/>
        <v>2</v>
      </c>
    </row>
    <row r="666" spans="4:7" x14ac:dyDescent="0.25">
      <c r="D666" s="4" t="s">
        <v>378</v>
      </c>
      <c r="E666">
        <v>30028</v>
      </c>
      <c r="F666">
        <v>2</v>
      </c>
      <c r="G666">
        <f t="shared" si="10"/>
        <v>2</v>
      </c>
    </row>
    <row r="667" spans="4:7" x14ac:dyDescent="0.25">
      <c r="D667" s="4" t="s">
        <v>377</v>
      </c>
      <c r="E667">
        <v>30028</v>
      </c>
      <c r="F667">
        <v>3</v>
      </c>
      <c r="G667">
        <f t="shared" si="10"/>
        <v>1</v>
      </c>
    </row>
    <row r="668" spans="4:7" x14ac:dyDescent="0.25">
      <c r="D668" s="4" t="s">
        <v>376</v>
      </c>
      <c r="E668">
        <v>30028</v>
      </c>
      <c r="F668">
        <v>100</v>
      </c>
      <c r="G668">
        <f t="shared" si="10"/>
        <v>1</v>
      </c>
    </row>
    <row r="669" spans="4:7" x14ac:dyDescent="0.25">
      <c r="D669" s="4" t="s">
        <v>375</v>
      </c>
      <c r="E669">
        <v>30028</v>
      </c>
      <c r="F669">
        <v>101</v>
      </c>
      <c r="G669">
        <f t="shared" si="10"/>
        <v>1</v>
      </c>
    </row>
    <row r="670" spans="4:7" x14ac:dyDescent="0.25">
      <c r="D670" s="4" t="s">
        <v>374</v>
      </c>
      <c r="E670">
        <v>30028</v>
      </c>
      <c r="F670">
        <v>102</v>
      </c>
      <c r="G670">
        <f t="shared" si="10"/>
        <v>1</v>
      </c>
    </row>
    <row r="671" spans="4:7" x14ac:dyDescent="0.25">
      <c r="D671" s="4" t="s">
        <v>2049</v>
      </c>
      <c r="E671">
        <v>30028</v>
      </c>
      <c r="F671">
        <v>103</v>
      </c>
      <c r="G671">
        <f t="shared" si="10"/>
        <v>1</v>
      </c>
    </row>
    <row r="672" spans="4:7" x14ac:dyDescent="0.25">
      <c r="D672" s="4" t="s">
        <v>373</v>
      </c>
      <c r="E672">
        <v>30028</v>
      </c>
      <c r="F672">
        <v>200</v>
      </c>
      <c r="G672">
        <f t="shared" si="10"/>
        <v>1</v>
      </c>
    </row>
    <row r="673" spans="4:7" x14ac:dyDescent="0.25">
      <c r="D673" s="4" t="s">
        <v>372</v>
      </c>
      <c r="E673">
        <v>30028</v>
      </c>
      <c r="F673">
        <v>201</v>
      </c>
      <c r="G673">
        <f t="shared" si="10"/>
        <v>1</v>
      </c>
    </row>
    <row r="674" spans="4:7" x14ac:dyDescent="0.25">
      <c r="D674" s="4" t="s">
        <v>2050</v>
      </c>
      <c r="E674">
        <v>30028</v>
      </c>
      <c r="F674">
        <v>202</v>
      </c>
      <c r="G674">
        <f t="shared" si="10"/>
        <v>1</v>
      </c>
    </row>
    <row r="675" spans="4:7" x14ac:dyDescent="0.25">
      <c r="D675" s="4" t="s">
        <v>371</v>
      </c>
      <c r="E675">
        <v>30028</v>
      </c>
      <c r="F675">
        <v>203</v>
      </c>
      <c r="G675">
        <f t="shared" si="10"/>
        <v>1</v>
      </c>
    </row>
    <row r="676" spans="4:7" x14ac:dyDescent="0.25">
      <c r="D676" s="4" t="s">
        <v>370</v>
      </c>
      <c r="E676">
        <v>30028</v>
      </c>
      <c r="F676">
        <v>204</v>
      </c>
      <c r="G676">
        <f t="shared" si="10"/>
        <v>1</v>
      </c>
    </row>
    <row r="677" spans="4:7" x14ac:dyDescent="0.25">
      <c r="D677" s="4" t="s">
        <v>369</v>
      </c>
      <c r="E677">
        <v>30028</v>
      </c>
      <c r="F677">
        <v>400</v>
      </c>
      <c r="G677">
        <f t="shared" si="10"/>
        <v>1</v>
      </c>
    </row>
    <row r="678" spans="4:7" x14ac:dyDescent="0.25">
      <c r="D678" s="4" t="s">
        <v>368</v>
      </c>
      <c r="E678">
        <v>30028</v>
      </c>
      <c r="F678">
        <v>401</v>
      </c>
      <c r="G678">
        <f t="shared" si="10"/>
        <v>1</v>
      </c>
    </row>
    <row r="679" spans="4:7" x14ac:dyDescent="0.25">
      <c r="D679" s="4" t="s">
        <v>367</v>
      </c>
      <c r="E679">
        <v>30028</v>
      </c>
      <c r="F679">
        <v>402</v>
      </c>
      <c r="G679">
        <f t="shared" si="10"/>
        <v>1</v>
      </c>
    </row>
    <row r="680" spans="4:7" x14ac:dyDescent="0.25">
      <c r="D680" s="4" t="s">
        <v>366</v>
      </c>
      <c r="E680">
        <v>30028</v>
      </c>
      <c r="F680">
        <v>403</v>
      </c>
      <c r="G680">
        <f t="shared" si="10"/>
        <v>1</v>
      </c>
    </row>
    <row r="681" spans="4:7" x14ac:dyDescent="0.25">
      <c r="D681" s="4" t="s">
        <v>365</v>
      </c>
      <c r="E681">
        <v>30028</v>
      </c>
      <c r="F681">
        <v>404</v>
      </c>
      <c r="G681">
        <f t="shared" si="10"/>
        <v>1</v>
      </c>
    </row>
    <row r="682" spans="4:7" x14ac:dyDescent="0.25">
      <c r="D682" s="4" t="s">
        <v>364</v>
      </c>
      <c r="E682">
        <v>30028</v>
      </c>
      <c r="F682">
        <v>405</v>
      </c>
      <c r="G682">
        <f t="shared" si="10"/>
        <v>1</v>
      </c>
    </row>
    <row r="683" spans="4:7" x14ac:dyDescent="0.25">
      <c r="D683" s="4" t="s">
        <v>363</v>
      </c>
      <c r="E683">
        <v>30028</v>
      </c>
      <c r="F683">
        <v>406</v>
      </c>
      <c r="G683">
        <f t="shared" si="10"/>
        <v>1</v>
      </c>
    </row>
    <row r="684" spans="4:7" x14ac:dyDescent="0.25">
      <c r="D684" s="4" t="s">
        <v>362</v>
      </c>
      <c r="E684">
        <v>30028</v>
      </c>
      <c r="F684">
        <v>407</v>
      </c>
      <c r="G684">
        <f t="shared" si="10"/>
        <v>1</v>
      </c>
    </row>
    <row r="685" spans="4:7" x14ac:dyDescent="0.25">
      <c r="D685" s="4" t="s">
        <v>361</v>
      </c>
      <c r="E685">
        <v>30028</v>
      </c>
      <c r="F685">
        <v>408</v>
      </c>
      <c r="G685">
        <f t="shared" si="10"/>
        <v>1</v>
      </c>
    </row>
    <row r="686" spans="4:7" x14ac:dyDescent="0.25">
      <c r="D686" s="4" t="s">
        <v>360</v>
      </c>
      <c r="E686">
        <v>30028</v>
      </c>
      <c r="F686">
        <v>409</v>
      </c>
      <c r="G686">
        <f t="shared" si="10"/>
        <v>1</v>
      </c>
    </row>
    <row r="687" spans="4:7" x14ac:dyDescent="0.25">
      <c r="D687" s="4" t="s">
        <v>2051</v>
      </c>
      <c r="E687">
        <v>30028</v>
      </c>
      <c r="F687">
        <v>410</v>
      </c>
      <c r="G687">
        <f t="shared" si="10"/>
        <v>1</v>
      </c>
    </row>
    <row r="688" spans="4:7" x14ac:dyDescent="0.25">
      <c r="D688" s="4" t="s">
        <v>359</v>
      </c>
      <c r="E688">
        <v>30028</v>
      </c>
      <c r="F688">
        <v>411</v>
      </c>
      <c r="G688">
        <f t="shared" si="10"/>
        <v>1</v>
      </c>
    </row>
    <row r="689" spans="4:7" x14ac:dyDescent="0.25">
      <c r="D689" s="4" t="s">
        <v>358</v>
      </c>
      <c r="E689">
        <v>30028</v>
      </c>
      <c r="F689">
        <v>412</v>
      </c>
      <c r="G689">
        <f t="shared" si="10"/>
        <v>1</v>
      </c>
    </row>
    <row r="690" spans="4:7" x14ac:dyDescent="0.25">
      <c r="D690" s="4" t="s">
        <v>357</v>
      </c>
      <c r="E690">
        <v>30028</v>
      </c>
      <c r="F690">
        <v>500</v>
      </c>
      <c r="G690">
        <f t="shared" si="10"/>
        <v>1</v>
      </c>
    </row>
    <row r="691" spans="4:7" x14ac:dyDescent="0.25">
      <c r="D691" s="4" t="s">
        <v>356</v>
      </c>
      <c r="E691">
        <v>30028</v>
      </c>
      <c r="F691">
        <v>502</v>
      </c>
      <c r="G691">
        <f t="shared" si="10"/>
        <v>1</v>
      </c>
    </row>
    <row r="692" spans="4:7" x14ac:dyDescent="0.25">
      <c r="D692" s="4" t="s">
        <v>355</v>
      </c>
      <c r="E692">
        <v>30028</v>
      </c>
      <c r="F692">
        <v>503</v>
      </c>
      <c r="G692">
        <f t="shared" si="10"/>
        <v>1</v>
      </c>
    </row>
    <row r="693" spans="4:7" x14ac:dyDescent="0.25">
      <c r="D693" s="4" t="s">
        <v>354</v>
      </c>
      <c r="E693">
        <v>30028</v>
      </c>
      <c r="F693">
        <v>504</v>
      </c>
      <c r="G693">
        <f t="shared" si="10"/>
        <v>1</v>
      </c>
    </row>
    <row r="694" spans="4:7" x14ac:dyDescent="0.25">
      <c r="D694" s="4" t="s">
        <v>353</v>
      </c>
      <c r="E694">
        <v>30028</v>
      </c>
      <c r="F694">
        <v>505</v>
      </c>
      <c r="G694">
        <f t="shared" si="10"/>
        <v>1</v>
      </c>
    </row>
    <row r="695" spans="4:7" x14ac:dyDescent="0.25">
      <c r="D695" s="4" t="s">
        <v>2052</v>
      </c>
      <c r="E695">
        <v>30028</v>
      </c>
      <c r="F695">
        <v>600</v>
      </c>
      <c r="G695">
        <f t="shared" si="10"/>
        <v>1</v>
      </c>
    </row>
    <row r="696" spans="4:7" x14ac:dyDescent="0.25">
      <c r="D696" s="4" t="s">
        <v>352</v>
      </c>
      <c r="E696">
        <v>30028</v>
      </c>
      <c r="F696">
        <v>601</v>
      </c>
      <c r="G696">
        <f t="shared" si="10"/>
        <v>1</v>
      </c>
    </row>
    <row r="697" spans="4:7" x14ac:dyDescent="0.25">
      <c r="D697" s="4" t="s">
        <v>2053</v>
      </c>
      <c r="E697">
        <v>30028</v>
      </c>
      <c r="F697">
        <v>602</v>
      </c>
      <c r="G697">
        <f t="shared" si="10"/>
        <v>1</v>
      </c>
    </row>
    <row r="698" spans="4:7" x14ac:dyDescent="0.25">
      <c r="D698" s="4" t="s">
        <v>351</v>
      </c>
      <c r="E698">
        <v>30028</v>
      </c>
      <c r="F698">
        <v>603</v>
      </c>
      <c r="G698">
        <f t="shared" si="10"/>
        <v>1</v>
      </c>
    </row>
    <row r="699" spans="4:7" x14ac:dyDescent="0.25">
      <c r="D699" s="4" t="s">
        <v>350</v>
      </c>
      <c r="E699">
        <v>30028</v>
      </c>
      <c r="F699">
        <v>604</v>
      </c>
      <c r="G699">
        <f t="shared" si="10"/>
        <v>1</v>
      </c>
    </row>
    <row r="700" spans="4:7" x14ac:dyDescent="0.25">
      <c r="D700" s="4" t="s">
        <v>349</v>
      </c>
      <c r="E700">
        <v>30028</v>
      </c>
      <c r="F700">
        <v>605</v>
      </c>
      <c r="G700">
        <f t="shared" si="10"/>
        <v>1</v>
      </c>
    </row>
    <row r="701" spans="4:7" x14ac:dyDescent="0.25">
      <c r="D701" s="4" t="s">
        <v>348</v>
      </c>
      <c r="E701">
        <v>30028</v>
      </c>
      <c r="F701">
        <v>700</v>
      </c>
      <c r="G701">
        <f t="shared" si="10"/>
        <v>1</v>
      </c>
    </row>
    <row r="702" spans="4:7" x14ac:dyDescent="0.25">
      <c r="D702" s="4" t="s">
        <v>347</v>
      </c>
      <c r="E702">
        <v>30028</v>
      </c>
      <c r="F702">
        <v>701</v>
      </c>
      <c r="G702">
        <f t="shared" si="10"/>
        <v>1</v>
      </c>
    </row>
    <row r="703" spans="4:7" x14ac:dyDescent="0.25">
      <c r="D703" s="4" t="s">
        <v>346</v>
      </c>
      <c r="E703">
        <v>30028</v>
      </c>
      <c r="F703">
        <v>702</v>
      </c>
      <c r="G703">
        <f t="shared" si="10"/>
        <v>1</v>
      </c>
    </row>
    <row r="704" spans="4:7" x14ac:dyDescent="0.25">
      <c r="D704" s="4" t="s">
        <v>345</v>
      </c>
      <c r="E704">
        <v>30028</v>
      </c>
      <c r="F704">
        <v>703</v>
      </c>
      <c r="G704">
        <f t="shared" si="10"/>
        <v>1</v>
      </c>
    </row>
    <row r="705" spans="4:7" x14ac:dyDescent="0.25">
      <c r="D705" s="4" t="s">
        <v>344</v>
      </c>
      <c r="E705">
        <v>30028</v>
      </c>
      <c r="F705">
        <v>704</v>
      </c>
      <c r="G705">
        <f t="shared" si="10"/>
        <v>1</v>
      </c>
    </row>
    <row r="706" spans="4:7" x14ac:dyDescent="0.25">
      <c r="D706" s="4" t="s">
        <v>343</v>
      </c>
      <c r="E706">
        <v>30028</v>
      </c>
      <c r="F706">
        <v>705</v>
      </c>
      <c r="G706">
        <f t="shared" si="10"/>
        <v>1</v>
      </c>
    </row>
    <row r="707" spans="4:7" x14ac:dyDescent="0.25">
      <c r="D707" s="4" t="s">
        <v>342</v>
      </c>
      <c r="E707">
        <v>30028</v>
      </c>
      <c r="F707">
        <v>800</v>
      </c>
      <c r="G707">
        <f t="shared" ref="G707:G770" si="11">COUNTIF($D$2:$D$1071,D707)</f>
        <v>1</v>
      </c>
    </row>
    <row r="708" spans="4:7" x14ac:dyDescent="0.25">
      <c r="D708" s="4" t="s">
        <v>341</v>
      </c>
      <c r="E708">
        <v>30028</v>
      </c>
      <c r="F708">
        <v>801</v>
      </c>
      <c r="G708">
        <f t="shared" si="11"/>
        <v>1</v>
      </c>
    </row>
    <row r="709" spans="4:7" x14ac:dyDescent="0.25">
      <c r="D709" s="4" t="s">
        <v>340</v>
      </c>
      <c r="E709">
        <v>30028</v>
      </c>
      <c r="F709">
        <v>802</v>
      </c>
      <c r="G709">
        <f t="shared" si="11"/>
        <v>1</v>
      </c>
    </row>
    <row r="710" spans="4:7" x14ac:dyDescent="0.25">
      <c r="D710" s="4" t="s">
        <v>339</v>
      </c>
      <c r="E710">
        <v>30028</v>
      </c>
      <c r="F710">
        <v>803</v>
      </c>
      <c r="G710">
        <f t="shared" si="11"/>
        <v>1</v>
      </c>
    </row>
    <row r="711" spans="4:7" x14ac:dyDescent="0.25">
      <c r="D711" s="4" t="s">
        <v>338</v>
      </c>
      <c r="E711">
        <v>30028</v>
      </c>
      <c r="F711">
        <v>804</v>
      </c>
      <c r="G711">
        <f t="shared" si="11"/>
        <v>1</v>
      </c>
    </row>
    <row r="712" spans="4:7" x14ac:dyDescent="0.25">
      <c r="D712" s="4" t="s">
        <v>337</v>
      </c>
      <c r="E712">
        <v>30028</v>
      </c>
      <c r="F712">
        <v>805</v>
      </c>
      <c r="G712">
        <f t="shared" si="11"/>
        <v>1</v>
      </c>
    </row>
    <row r="713" spans="4:7" x14ac:dyDescent="0.25">
      <c r="D713" s="4" t="s">
        <v>336</v>
      </c>
      <c r="E713">
        <v>30028</v>
      </c>
      <c r="F713">
        <v>806</v>
      </c>
      <c r="G713">
        <f t="shared" si="11"/>
        <v>1</v>
      </c>
    </row>
    <row r="714" spans="4:7" x14ac:dyDescent="0.25">
      <c r="D714" s="4" t="s">
        <v>335</v>
      </c>
      <c r="E714">
        <v>30028</v>
      </c>
      <c r="F714">
        <v>900</v>
      </c>
      <c r="G714">
        <f t="shared" si="11"/>
        <v>1</v>
      </c>
    </row>
    <row r="715" spans="4:7" x14ac:dyDescent="0.25">
      <c r="D715" s="4" t="s">
        <v>334</v>
      </c>
      <c r="E715">
        <v>30028</v>
      </c>
      <c r="F715">
        <v>901</v>
      </c>
      <c r="G715">
        <f t="shared" si="11"/>
        <v>1</v>
      </c>
    </row>
    <row r="716" spans="4:7" x14ac:dyDescent="0.25">
      <c r="D716" s="4" t="s">
        <v>333</v>
      </c>
      <c r="E716">
        <v>30028</v>
      </c>
      <c r="F716">
        <v>902</v>
      </c>
      <c r="G716">
        <f t="shared" si="11"/>
        <v>1</v>
      </c>
    </row>
    <row r="717" spans="4:7" x14ac:dyDescent="0.25">
      <c r="D717" s="4" t="s">
        <v>332</v>
      </c>
      <c r="E717">
        <v>30028</v>
      </c>
      <c r="F717">
        <v>903</v>
      </c>
      <c r="G717">
        <f t="shared" si="11"/>
        <v>1</v>
      </c>
    </row>
    <row r="718" spans="4:7" x14ac:dyDescent="0.25">
      <c r="D718" s="4" t="s">
        <v>331</v>
      </c>
      <c r="E718">
        <v>30028</v>
      </c>
      <c r="F718">
        <v>904</v>
      </c>
      <c r="G718">
        <f t="shared" si="11"/>
        <v>1</v>
      </c>
    </row>
    <row r="719" spans="4:7" x14ac:dyDescent="0.25">
      <c r="D719" s="4" t="s">
        <v>330</v>
      </c>
      <c r="E719">
        <v>30028</v>
      </c>
      <c r="F719">
        <v>905</v>
      </c>
      <c r="G719">
        <f t="shared" si="11"/>
        <v>1</v>
      </c>
    </row>
    <row r="720" spans="4:7" x14ac:dyDescent="0.25">
      <c r="D720" s="4" t="s">
        <v>329</v>
      </c>
      <c r="E720">
        <v>30028</v>
      </c>
      <c r="F720">
        <v>906</v>
      </c>
      <c r="G720">
        <f t="shared" si="11"/>
        <v>1</v>
      </c>
    </row>
    <row r="721" spans="4:7" x14ac:dyDescent="0.25">
      <c r="D721" s="4" t="s">
        <v>328</v>
      </c>
      <c r="E721">
        <v>30028</v>
      </c>
      <c r="F721">
        <v>907</v>
      </c>
      <c r="G721">
        <f t="shared" si="11"/>
        <v>1</v>
      </c>
    </row>
    <row r="722" spans="4:7" x14ac:dyDescent="0.25">
      <c r="D722" s="4" t="s">
        <v>327</v>
      </c>
      <c r="E722">
        <v>30028</v>
      </c>
      <c r="F722">
        <v>908</v>
      </c>
      <c r="G722">
        <f t="shared" si="11"/>
        <v>1</v>
      </c>
    </row>
    <row r="723" spans="4:7" x14ac:dyDescent="0.25">
      <c r="D723" s="4" t="s">
        <v>326</v>
      </c>
      <c r="E723">
        <v>30028</v>
      </c>
      <c r="F723">
        <v>1000</v>
      </c>
      <c r="G723">
        <f t="shared" si="11"/>
        <v>1</v>
      </c>
    </row>
    <row r="724" spans="4:7" x14ac:dyDescent="0.25">
      <c r="D724" s="4" t="s">
        <v>325</v>
      </c>
      <c r="E724">
        <v>30028</v>
      </c>
      <c r="F724">
        <v>1001</v>
      </c>
      <c r="G724">
        <f t="shared" si="11"/>
        <v>1</v>
      </c>
    </row>
    <row r="725" spans="4:7" x14ac:dyDescent="0.25">
      <c r="D725" s="4" t="s">
        <v>324</v>
      </c>
      <c r="E725">
        <v>30028</v>
      </c>
      <c r="F725">
        <v>1002</v>
      </c>
      <c r="G725">
        <f t="shared" si="11"/>
        <v>1</v>
      </c>
    </row>
    <row r="726" spans="4:7" x14ac:dyDescent="0.25">
      <c r="D726" s="4" t="s">
        <v>323</v>
      </c>
      <c r="E726">
        <v>30028</v>
      </c>
      <c r="F726">
        <v>1003</v>
      </c>
      <c r="G726">
        <f t="shared" si="11"/>
        <v>1</v>
      </c>
    </row>
    <row r="727" spans="4:7" x14ac:dyDescent="0.25">
      <c r="D727" s="4" t="s">
        <v>322</v>
      </c>
      <c r="E727">
        <v>30028</v>
      </c>
      <c r="F727">
        <v>1004</v>
      </c>
      <c r="G727">
        <f t="shared" si="11"/>
        <v>1</v>
      </c>
    </row>
    <row r="728" spans="4:7" x14ac:dyDescent="0.25">
      <c r="D728" s="4" t="s">
        <v>321</v>
      </c>
      <c r="E728">
        <v>30028</v>
      </c>
      <c r="F728">
        <v>1005</v>
      </c>
      <c r="G728">
        <f t="shared" si="11"/>
        <v>1</v>
      </c>
    </row>
    <row r="729" spans="4:7" x14ac:dyDescent="0.25">
      <c r="D729" s="4" t="s">
        <v>320</v>
      </c>
      <c r="E729">
        <v>30028</v>
      </c>
      <c r="F729">
        <v>1006</v>
      </c>
      <c r="G729">
        <f t="shared" si="11"/>
        <v>1</v>
      </c>
    </row>
    <row r="730" spans="4:7" x14ac:dyDescent="0.25">
      <c r="D730" s="4" t="s">
        <v>319</v>
      </c>
      <c r="E730">
        <v>30028</v>
      </c>
      <c r="F730">
        <v>1007</v>
      </c>
      <c r="G730">
        <f t="shared" si="11"/>
        <v>1</v>
      </c>
    </row>
    <row r="731" spans="4:7" x14ac:dyDescent="0.25">
      <c r="D731" s="4" t="s">
        <v>318</v>
      </c>
      <c r="E731">
        <v>30028</v>
      </c>
      <c r="F731">
        <v>1008</v>
      </c>
      <c r="G731">
        <f t="shared" si="11"/>
        <v>1</v>
      </c>
    </row>
    <row r="732" spans="4:7" x14ac:dyDescent="0.25">
      <c r="D732" s="4" t="s">
        <v>317</v>
      </c>
      <c r="E732">
        <v>30028</v>
      </c>
      <c r="F732">
        <v>1009</v>
      </c>
      <c r="G732">
        <f t="shared" si="11"/>
        <v>1</v>
      </c>
    </row>
    <row r="733" spans="4:7" x14ac:dyDescent="0.25">
      <c r="D733" s="4" t="s">
        <v>316</v>
      </c>
      <c r="E733">
        <v>30028</v>
      </c>
      <c r="F733">
        <v>1010</v>
      </c>
      <c r="G733">
        <f t="shared" si="11"/>
        <v>1</v>
      </c>
    </row>
    <row r="734" spans="4:7" x14ac:dyDescent="0.25">
      <c r="D734" s="4" t="s">
        <v>315</v>
      </c>
      <c r="E734">
        <v>30028</v>
      </c>
      <c r="F734">
        <v>1012</v>
      </c>
      <c r="G734">
        <f t="shared" si="11"/>
        <v>1</v>
      </c>
    </row>
    <row r="735" spans="4:7" x14ac:dyDescent="0.25">
      <c r="D735" s="4" t="s">
        <v>314</v>
      </c>
      <c r="E735">
        <v>30028</v>
      </c>
      <c r="F735">
        <v>1100</v>
      </c>
      <c r="G735">
        <f t="shared" si="11"/>
        <v>1</v>
      </c>
    </row>
    <row r="736" spans="4:7" x14ac:dyDescent="0.25">
      <c r="D736" s="4" t="s">
        <v>313</v>
      </c>
      <c r="E736">
        <v>30028</v>
      </c>
      <c r="F736">
        <v>1101</v>
      </c>
      <c r="G736">
        <f t="shared" si="11"/>
        <v>1</v>
      </c>
    </row>
    <row r="737" spans="4:7" x14ac:dyDescent="0.25">
      <c r="D737" s="4" t="s">
        <v>312</v>
      </c>
      <c r="E737">
        <v>30028</v>
      </c>
      <c r="F737">
        <v>1102</v>
      </c>
      <c r="G737">
        <f t="shared" si="11"/>
        <v>1</v>
      </c>
    </row>
    <row r="738" spans="4:7" x14ac:dyDescent="0.25">
      <c r="D738" s="4" t="s">
        <v>311</v>
      </c>
      <c r="E738">
        <v>30028</v>
      </c>
      <c r="F738">
        <v>1103</v>
      </c>
      <c r="G738">
        <f t="shared" si="11"/>
        <v>1</v>
      </c>
    </row>
    <row r="739" spans="4:7" x14ac:dyDescent="0.25">
      <c r="D739" s="4" t="s">
        <v>310</v>
      </c>
      <c r="E739">
        <v>30028</v>
      </c>
      <c r="F739">
        <v>1104</v>
      </c>
      <c r="G739">
        <f t="shared" si="11"/>
        <v>1</v>
      </c>
    </row>
    <row r="740" spans="4:7" x14ac:dyDescent="0.25">
      <c r="D740" s="4" t="s">
        <v>309</v>
      </c>
      <c r="E740">
        <v>30028</v>
      </c>
      <c r="F740">
        <v>1106</v>
      </c>
      <c r="G740">
        <f t="shared" si="11"/>
        <v>1</v>
      </c>
    </row>
    <row r="741" spans="4:7" x14ac:dyDescent="0.25">
      <c r="D741" s="4" t="s">
        <v>308</v>
      </c>
      <c r="E741">
        <v>30028</v>
      </c>
      <c r="F741">
        <v>1107</v>
      </c>
      <c r="G741">
        <f t="shared" si="11"/>
        <v>1</v>
      </c>
    </row>
    <row r="742" spans="4:7" x14ac:dyDescent="0.25">
      <c r="D742" s="4" t="s">
        <v>307</v>
      </c>
      <c r="E742">
        <v>30028</v>
      </c>
      <c r="F742">
        <v>1108</v>
      </c>
      <c r="G742">
        <f t="shared" si="11"/>
        <v>1</v>
      </c>
    </row>
    <row r="743" spans="4:7" x14ac:dyDescent="0.25">
      <c r="D743" s="4" t="s">
        <v>306</v>
      </c>
      <c r="E743">
        <v>30028</v>
      </c>
      <c r="F743">
        <v>1109</v>
      </c>
      <c r="G743">
        <f t="shared" si="11"/>
        <v>1</v>
      </c>
    </row>
    <row r="744" spans="4:7" x14ac:dyDescent="0.25">
      <c r="D744" s="4" t="s">
        <v>305</v>
      </c>
      <c r="E744">
        <v>30028</v>
      </c>
      <c r="F744">
        <v>1110</v>
      </c>
      <c r="G744">
        <f t="shared" si="11"/>
        <v>1</v>
      </c>
    </row>
    <row r="745" spans="4:7" x14ac:dyDescent="0.25">
      <c r="D745" s="4" t="s">
        <v>304</v>
      </c>
      <c r="E745">
        <v>30028</v>
      </c>
      <c r="F745">
        <v>1111</v>
      </c>
      <c r="G745">
        <f t="shared" si="11"/>
        <v>1</v>
      </c>
    </row>
    <row r="746" spans="4:7" x14ac:dyDescent="0.25">
      <c r="D746" s="4" t="s">
        <v>303</v>
      </c>
      <c r="E746">
        <v>30028</v>
      </c>
      <c r="F746">
        <v>1112</v>
      </c>
      <c r="G746">
        <f t="shared" si="11"/>
        <v>1</v>
      </c>
    </row>
    <row r="747" spans="4:7" x14ac:dyDescent="0.25">
      <c r="D747" s="4" t="s">
        <v>302</v>
      </c>
      <c r="E747">
        <v>30028</v>
      </c>
      <c r="F747">
        <v>1113</v>
      </c>
      <c r="G747">
        <f t="shared" si="11"/>
        <v>1</v>
      </c>
    </row>
    <row r="748" spans="4:7" x14ac:dyDescent="0.25">
      <c r="D748" s="4" t="s">
        <v>301</v>
      </c>
      <c r="E748">
        <v>30028</v>
      </c>
      <c r="F748">
        <v>1114</v>
      </c>
      <c r="G748">
        <f t="shared" si="11"/>
        <v>1</v>
      </c>
    </row>
    <row r="749" spans="4:7" x14ac:dyDescent="0.25">
      <c r="D749" s="4" t="s">
        <v>300</v>
      </c>
      <c r="E749">
        <v>30028</v>
      </c>
      <c r="F749">
        <v>1115</v>
      </c>
      <c r="G749">
        <f t="shared" si="11"/>
        <v>1</v>
      </c>
    </row>
    <row r="750" spans="4:7" x14ac:dyDescent="0.25">
      <c r="D750" s="4" t="s">
        <v>299</v>
      </c>
      <c r="E750">
        <v>30028</v>
      </c>
      <c r="F750">
        <v>1200</v>
      </c>
      <c r="G750">
        <f t="shared" si="11"/>
        <v>1</v>
      </c>
    </row>
    <row r="751" spans="4:7" x14ac:dyDescent="0.25">
      <c r="D751" s="4" t="s">
        <v>298</v>
      </c>
      <c r="E751">
        <v>30028</v>
      </c>
      <c r="F751">
        <v>1202</v>
      </c>
      <c r="G751">
        <f t="shared" si="11"/>
        <v>1</v>
      </c>
    </row>
    <row r="752" spans="4:7" x14ac:dyDescent="0.25">
      <c r="D752" s="4" t="s">
        <v>297</v>
      </c>
      <c r="E752">
        <v>30028</v>
      </c>
      <c r="F752">
        <v>1203</v>
      </c>
      <c r="G752">
        <f t="shared" si="11"/>
        <v>1</v>
      </c>
    </row>
    <row r="753" spans="4:7" x14ac:dyDescent="0.25">
      <c r="D753" s="4" t="s">
        <v>288</v>
      </c>
      <c r="E753">
        <v>30029</v>
      </c>
      <c r="F753">
        <v>0</v>
      </c>
      <c r="G753">
        <f t="shared" si="11"/>
        <v>2</v>
      </c>
    </row>
    <row r="754" spans="4:7" x14ac:dyDescent="0.25">
      <c r="D754" s="4" t="s">
        <v>296</v>
      </c>
      <c r="E754">
        <v>30029</v>
      </c>
      <c r="F754">
        <v>1</v>
      </c>
      <c r="G754">
        <f t="shared" si="11"/>
        <v>1</v>
      </c>
    </row>
    <row r="755" spans="4:7" x14ac:dyDescent="0.25">
      <c r="D755" s="4" t="s">
        <v>295</v>
      </c>
      <c r="E755">
        <v>30029</v>
      </c>
      <c r="F755">
        <v>2</v>
      </c>
      <c r="G755">
        <f t="shared" si="11"/>
        <v>1</v>
      </c>
    </row>
    <row r="756" spans="4:7" x14ac:dyDescent="0.25">
      <c r="D756" s="4" t="s">
        <v>294</v>
      </c>
      <c r="E756">
        <v>30029</v>
      </c>
      <c r="F756">
        <v>3</v>
      </c>
      <c r="G756">
        <f t="shared" si="11"/>
        <v>1</v>
      </c>
    </row>
    <row r="757" spans="4:7" x14ac:dyDescent="0.25">
      <c r="D757" s="4" t="s">
        <v>293</v>
      </c>
      <c r="E757">
        <v>30029</v>
      </c>
      <c r="F757">
        <v>4</v>
      </c>
      <c r="G757">
        <f t="shared" si="11"/>
        <v>1</v>
      </c>
    </row>
    <row r="758" spans="4:7" x14ac:dyDescent="0.25">
      <c r="D758" s="4" t="s">
        <v>292</v>
      </c>
      <c r="E758">
        <v>30029</v>
      </c>
      <c r="F758">
        <v>5</v>
      </c>
      <c r="G758">
        <f t="shared" si="11"/>
        <v>1</v>
      </c>
    </row>
    <row r="759" spans="4:7" x14ac:dyDescent="0.25">
      <c r="D759" s="4" t="s">
        <v>291</v>
      </c>
      <c r="E759">
        <v>30029</v>
      </c>
      <c r="F759">
        <v>6</v>
      </c>
      <c r="G759">
        <f t="shared" si="11"/>
        <v>1</v>
      </c>
    </row>
    <row r="760" spans="4:7" x14ac:dyDescent="0.25">
      <c r="D760" s="4" t="s">
        <v>290</v>
      </c>
      <c r="E760">
        <v>30029</v>
      </c>
      <c r="F760">
        <v>7</v>
      </c>
      <c r="G760">
        <f t="shared" si="11"/>
        <v>1</v>
      </c>
    </row>
    <row r="761" spans="4:7" x14ac:dyDescent="0.25">
      <c r="D761" s="4" t="s">
        <v>289</v>
      </c>
      <c r="E761">
        <v>30029</v>
      </c>
      <c r="F761">
        <v>8</v>
      </c>
      <c r="G761">
        <f t="shared" si="11"/>
        <v>1</v>
      </c>
    </row>
    <row r="762" spans="4:7" x14ac:dyDescent="0.25">
      <c r="D762" s="4" t="s">
        <v>288</v>
      </c>
      <c r="E762">
        <v>30029</v>
      </c>
      <c r="F762">
        <v>9</v>
      </c>
      <c r="G762">
        <f t="shared" si="11"/>
        <v>2</v>
      </c>
    </row>
    <row r="763" spans="4:7" x14ac:dyDescent="0.25">
      <c r="D763" s="4" t="s">
        <v>287</v>
      </c>
      <c r="E763">
        <v>30029</v>
      </c>
      <c r="F763">
        <v>10</v>
      </c>
      <c r="G763">
        <f t="shared" si="11"/>
        <v>1</v>
      </c>
    </row>
    <row r="764" spans="4:7" x14ac:dyDescent="0.25">
      <c r="D764" s="4" t="s">
        <v>286</v>
      </c>
      <c r="E764">
        <v>30029</v>
      </c>
      <c r="F764">
        <v>11</v>
      </c>
      <c r="G764">
        <f t="shared" si="11"/>
        <v>1</v>
      </c>
    </row>
    <row r="765" spans="4:7" x14ac:dyDescent="0.25">
      <c r="D765" s="4" t="s">
        <v>285</v>
      </c>
      <c r="E765">
        <v>30029</v>
      </c>
      <c r="F765">
        <v>12</v>
      </c>
      <c r="G765">
        <f t="shared" si="11"/>
        <v>1</v>
      </c>
    </row>
    <row r="766" spans="4:7" x14ac:dyDescent="0.25">
      <c r="D766" s="4" t="s">
        <v>284</v>
      </c>
      <c r="E766">
        <v>30029</v>
      </c>
      <c r="F766">
        <v>13</v>
      </c>
      <c r="G766">
        <f t="shared" si="11"/>
        <v>1</v>
      </c>
    </row>
    <row r="767" spans="4:7" x14ac:dyDescent="0.25">
      <c r="D767" s="4" t="s">
        <v>283</v>
      </c>
      <c r="E767">
        <v>30029</v>
      </c>
      <c r="F767">
        <v>14</v>
      </c>
      <c r="G767">
        <f t="shared" si="11"/>
        <v>1</v>
      </c>
    </row>
    <row r="768" spans="4:7" x14ac:dyDescent="0.25">
      <c r="D768" s="4" t="s">
        <v>282</v>
      </c>
      <c r="E768">
        <v>30029</v>
      </c>
      <c r="F768">
        <v>15</v>
      </c>
      <c r="G768">
        <f t="shared" si="11"/>
        <v>1</v>
      </c>
    </row>
    <row r="769" spans="4:7" x14ac:dyDescent="0.25">
      <c r="D769" s="4" t="s">
        <v>281</v>
      </c>
      <c r="E769">
        <v>30030</v>
      </c>
      <c r="F769">
        <v>0</v>
      </c>
      <c r="G769">
        <f t="shared" si="11"/>
        <v>2</v>
      </c>
    </row>
    <row r="770" spans="4:7" x14ac:dyDescent="0.25">
      <c r="D770" s="4" t="s">
        <v>281</v>
      </c>
      <c r="E770">
        <v>30030</v>
      </c>
      <c r="F770">
        <v>1</v>
      </c>
      <c r="G770">
        <f t="shared" si="11"/>
        <v>2</v>
      </c>
    </row>
    <row r="771" spans="4:7" x14ac:dyDescent="0.25">
      <c r="D771" s="4" t="s">
        <v>280</v>
      </c>
      <c r="E771">
        <v>30030</v>
      </c>
      <c r="F771">
        <v>2</v>
      </c>
      <c r="G771">
        <f t="shared" ref="G771:G834" si="12">COUNTIF($D$2:$D$1071,D771)</f>
        <v>1</v>
      </c>
    </row>
    <row r="772" spans="4:7" x14ac:dyDescent="0.25">
      <c r="D772" s="4" t="s">
        <v>279</v>
      </c>
      <c r="E772">
        <v>30030</v>
      </c>
      <c r="F772">
        <v>3</v>
      </c>
      <c r="G772">
        <f t="shared" si="12"/>
        <v>1</v>
      </c>
    </row>
    <row r="773" spans="4:7" x14ac:dyDescent="0.25">
      <c r="D773" s="4" t="s">
        <v>278</v>
      </c>
      <c r="E773">
        <v>30030</v>
      </c>
      <c r="F773">
        <v>4</v>
      </c>
      <c r="G773">
        <f t="shared" si="12"/>
        <v>1</v>
      </c>
    </row>
    <row r="774" spans="4:7" x14ac:dyDescent="0.25">
      <c r="D774" s="4" t="s">
        <v>277</v>
      </c>
      <c r="E774">
        <v>30030</v>
      </c>
      <c r="F774">
        <v>5</v>
      </c>
      <c r="G774">
        <f t="shared" si="12"/>
        <v>1</v>
      </c>
    </row>
    <row r="775" spans="4:7" x14ac:dyDescent="0.25">
      <c r="D775" s="4" t="s">
        <v>276</v>
      </c>
      <c r="E775">
        <v>30030</v>
      </c>
      <c r="F775">
        <v>6</v>
      </c>
      <c r="G775">
        <f t="shared" si="12"/>
        <v>1</v>
      </c>
    </row>
    <row r="776" spans="4:7" x14ac:dyDescent="0.25">
      <c r="D776" s="4" t="s">
        <v>275</v>
      </c>
      <c r="E776">
        <v>30030</v>
      </c>
      <c r="F776">
        <v>7</v>
      </c>
      <c r="G776">
        <f t="shared" si="12"/>
        <v>1</v>
      </c>
    </row>
    <row r="777" spans="4:7" x14ac:dyDescent="0.25">
      <c r="D777" s="4" t="s">
        <v>274</v>
      </c>
      <c r="E777">
        <v>30030</v>
      </c>
      <c r="F777">
        <v>8</v>
      </c>
      <c r="G777">
        <f t="shared" si="12"/>
        <v>1</v>
      </c>
    </row>
    <row r="778" spans="4:7" x14ac:dyDescent="0.25">
      <c r="D778" s="4" t="s">
        <v>273</v>
      </c>
      <c r="E778">
        <v>30030</v>
      </c>
      <c r="F778">
        <v>9</v>
      </c>
      <c r="G778">
        <f t="shared" si="12"/>
        <v>1</v>
      </c>
    </row>
    <row r="779" spans="4:7" x14ac:dyDescent="0.25">
      <c r="D779" s="4" t="s">
        <v>272</v>
      </c>
      <c r="E779">
        <v>30030</v>
      </c>
      <c r="F779">
        <v>10</v>
      </c>
      <c r="G779">
        <f t="shared" si="12"/>
        <v>1</v>
      </c>
    </row>
    <row r="780" spans="4:7" x14ac:dyDescent="0.25">
      <c r="D780" s="4" t="s">
        <v>271</v>
      </c>
      <c r="E780">
        <v>30030</v>
      </c>
      <c r="F780">
        <v>11</v>
      </c>
      <c r="G780">
        <f t="shared" si="12"/>
        <v>1</v>
      </c>
    </row>
    <row r="781" spans="4:7" x14ac:dyDescent="0.25">
      <c r="D781" s="4" t="s">
        <v>270</v>
      </c>
      <c r="E781">
        <v>30030</v>
      </c>
      <c r="F781">
        <v>12</v>
      </c>
      <c r="G781">
        <f t="shared" si="12"/>
        <v>1</v>
      </c>
    </row>
    <row r="782" spans="4:7" x14ac:dyDescent="0.25">
      <c r="D782" s="4" t="s">
        <v>269</v>
      </c>
      <c r="E782">
        <v>30030</v>
      </c>
      <c r="F782">
        <v>13</v>
      </c>
      <c r="G782">
        <f t="shared" si="12"/>
        <v>1</v>
      </c>
    </row>
    <row r="783" spans="4:7" x14ac:dyDescent="0.25">
      <c r="D783" s="4" t="s">
        <v>268</v>
      </c>
      <c r="E783">
        <v>30030</v>
      </c>
      <c r="F783">
        <v>14</v>
      </c>
      <c r="G783">
        <f t="shared" si="12"/>
        <v>1</v>
      </c>
    </row>
    <row r="784" spans="4:7" x14ac:dyDescent="0.25">
      <c r="D784" s="4" t="s">
        <v>267</v>
      </c>
      <c r="E784">
        <v>30030</v>
      </c>
      <c r="F784">
        <v>15</v>
      </c>
      <c r="G784">
        <f t="shared" si="12"/>
        <v>1</v>
      </c>
    </row>
    <row r="785" spans="4:7" x14ac:dyDescent="0.25">
      <c r="D785" s="4" t="s">
        <v>266</v>
      </c>
      <c r="E785">
        <v>30030</v>
      </c>
      <c r="F785">
        <v>16</v>
      </c>
      <c r="G785">
        <f t="shared" si="12"/>
        <v>1</v>
      </c>
    </row>
    <row r="786" spans="4:7" x14ac:dyDescent="0.25">
      <c r="D786" s="4" t="s">
        <v>265</v>
      </c>
      <c r="E786">
        <v>30030</v>
      </c>
      <c r="F786">
        <v>17</v>
      </c>
      <c r="G786">
        <f t="shared" si="12"/>
        <v>1</v>
      </c>
    </row>
    <row r="787" spans="4:7" x14ac:dyDescent="0.25">
      <c r="D787" s="4" t="s">
        <v>264</v>
      </c>
      <c r="E787">
        <v>30030</v>
      </c>
      <c r="F787">
        <v>18</v>
      </c>
      <c r="G787">
        <f t="shared" si="12"/>
        <v>1</v>
      </c>
    </row>
    <row r="788" spans="4:7" x14ac:dyDescent="0.25">
      <c r="D788" s="4" t="s">
        <v>263</v>
      </c>
      <c r="E788">
        <v>30030</v>
      </c>
      <c r="F788">
        <v>19</v>
      </c>
      <c r="G788">
        <f t="shared" si="12"/>
        <v>1</v>
      </c>
    </row>
    <row r="789" spans="4:7" x14ac:dyDescent="0.25">
      <c r="D789" s="4" t="s">
        <v>262</v>
      </c>
      <c r="E789">
        <v>30030</v>
      </c>
      <c r="F789">
        <v>100</v>
      </c>
      <c r="G789">
        <f t="shared" si="12"/>
        <v>1</v>
      </c>
    </row>
    <row r="790" spans="4:7" x14ac:dyDescent="0.25">
      <c r="D790" s="4" t="s">
        <v>261</v>
      </c>
      <c r="E790">
        <v>30030</v>
      </c>
      <c r="F790">
        <v>102</v>
      </c>
      <c r="G790">
        <f t="shared" si="12"/>
        <v>1</v>
      </c>
    </row>
    <row r="791" spans="4:7" x14ac:dyDescent="0.25">
      <c r="D791" s="4" t="s">
        <v>260</v>
      </c>
      <c r="E791">
        <v>30030</v>
      </c>
      <c r="F791">
        <v>107</v>
      </c>
      <c r="G791">
        <f t="shared" si="12"/>
        <v>1</v>
      </c>
    </row>
    <row r="792" spans="4:7" x14ac:dyDescent="0.25">
      <c r="D792" s="4" t="s">
        <v>259</v>
      </c>
      <c r="E792">
        <v>30030</v>
      </c>
      <c r="F792">
        <v>200</v>
      </c>
      <c r="G792">
        <f t="shared" si="12"/>
        <v>1</v>
      </c>
    </row>
    <row r="793" spans="4:7" x14ac:dyDescent="0.25">
      <c r="D793" s="4" t="s">
        <v>258</v>
      </c>
      <c r="E793">
        <v>30030</v>
      </c>
      <c r="F793">
        <v>201</v>
      </c>
      <c r="G793">
        <f t="shared" si="12"/>
        <v>1</v>
      </c>
    </row>
    <row r="794" spans="4:7" x14ac:dyDescent="0.25">
      <c r="D794" s="4" t="s">
        <v>257</v>
      </c>
      <c r="E794">
        <v>30030</v>
      </c>
      <c r="F794">
        <v>203</v>
      </c>
      <c r="G794">
        <f t="shared" si="12"/>
        <v>1</v>
      </c>
    </row>
    <row r="795" spans="4:7" x14ac:dyDescent="0.25">
      <c r="D795" s="4" t="s">
        <v>256</v>
      </c>
      <c r="E795">
        <v>30030</v>
      </c>
      <c r="F795">
        <v>300</v>
      </c>
      <c r="G795">
        <f t="shared" si="12"/>
        <v>1</v>
      </c>
    </row>
    <row r="796" spans="4:7" x14ac:dyDescent="0.25">
      <c r="D796" s="4" t="s">
        <v>255</v>
      </c>
      <c r="E796">
        <v>30030</v>
      </c>
      <c r="F796">
        <v>303</v>
      </c>
      <c r="G796">
        <f t="shared" si="12"/>
        <v>1</v>
      </c>
    </row>
    <row r="797" spans="4:7" x14ac:dyDescent="0.25">
      <c r="D797" s="4" t="s">
        <v>254</v>
      </c>
      <c r="E797">
        <v>30030</v>
      </c>
      <c r="F797">
        <v>400</v>
      </c>
      <c r="G797">
        <f t="shared" si="12"/>
        <v>1</v>
      </c>
    </row>
    <row r="798" spans="4:7" x14ac:dyDescent="0.25">
      <c r="D798" s="4" t="s">
        <v>253</v>
      </c>
      <c r="E798">
        <v>30030</v>
      </c>
      <c r="F798">
        <v>403</v>
      </c>
      <c r="G798">
        <f t="shared" si="12"/>
        <v>1</v>
      </c>
    </row>
    <row r="799" spans="4:7" x14ac:dyDescent="0.25">
      <c r="D799" s="4" t="s">
        <v>252</v>
      </c>
      <c r="E799">
        <v>30030</v>
      </c>
      <c r="F799">
        <v>404</v>
      </c>
      <c r="G799">
        <f t="shared" si="12"/>
        <v>1</v>
      </c>
    </row>
    <row r="800" spans="4:7" x14ac:dyDescent="0.25">
      <c r="D800" s="4" t="s">
        <v>251</v>
      </c>
      <c r="E800">
        <v>30030</v>
      </c>
      <c r="F800">
        <v>405</v>
      </c>
      <c r="G800">
        <f t="shared" si="12"/>
        <v>1</v>
      </c>
    </row>
    <row r="801" spans="4:7" x14ac:dyDescent="0.25">
      <c r="D801" s="4" t="s">
        <v>250</v>
      </c>
      <c r="E801">
        <v>30030</v>
      </c>
      <c r="F801">
        <v>406</v>
      </c>
      <c r="G801">
        <f t="shared" si="12"/>
        <v>1</v>
      </c>
    </row>
    <row r="802" spans="4:7" x14ac:dyDescent="0.25">
      <c r="D802" s="4" t="s">
        <v>249</v>
      </c>
      <c r="E802">
        <v>30030</v>
      </c>
      <c r="F802">
        <v>407</v>
      </c>
      <c r="G802">
        <f t="shared" si="12"/>
        <v>1</v>
      </c>
    </row>
    <row r="803" spans="4:7" x14ac:dyDescent="0.25">
      <c r="D803" s="4" t="s">
        <v>248</v>
      </c>
      <c r="E803">
        <v>30030</v>
      </c>
      <c r="F803">
        <v>408</v>
      </c>
      <c r="G803">
        <f t="shared" si="12"/>
        <v>1</v>
      </c>
    </row>
    <row r="804" spans="4:7" x14ac:dyDescent="0.25">
      <c r="D804" s="4" t="s">
        <v>247</v>
      </c>
      <c r="E804">
        <v>30030</v>
      </c>
      <c r="F804">
        <v>409</v>
      </c>
      <c r="G804">
        <f t="shared" si="12"/>
        <v>1</v>
      </c>
    </row>
    <row r="805" spans="4:7" x14ac:dyDescent="0.25">
      <c r="D805" s="4" t="s">
        <v>246</v>
      </c>
      <c r="E805">
        <v>30030</v>
      </c>
      <c r="F805">
        <v>500</v>
      </c>
      <c r="G805">
        <f t="shared" si="12"/>
        <v>1</v>
      </c>
    </row>
    <row r="806" spans="4:7" x14ac:dyDescent="0.25">
      <c r="D806" s="4" t="s">
        <v>245</v>
      </c>
      <c r="E806">
        <v>30030</v>
      </c>
      <c r="F806">
        <v>502</v>
      </c>
      <c r="G806">
        <f t="shared" si="12"/>
        <v>1</v>
      </c>
    </row>
    <row r="807" spans="4:7" x14ac:dyDescent="0.25">
      <c r="D807" s="4" t="s">
        <v>244</v>
      </c>
      <c r="E807">
        <v>30030</v>
      </c>
      <c r="F807">
        <v>600</v>
      </c>
      <c r="G807">
        <f t="shared" si="12"/>
        <v>1</v>
      </c>
    </row>
    <row r="808" spans="4:7" x14ac:dyDescent="0.25">
      <c r="D808" s="4" t="s">
        <v>243</v>
      </c>
      <c r="E808">
        <v>30030</v>
      </c>
      <c r="F808">
        <v>603</v>
      </c>
      <c r="G808">
        <f t="shared" si="12"/>
        <v>1</v>
      </c>
    </row>
    <row r="809" spans="4:7" x14ac:dyDescent="0.25">
      <c r="D809" s="4" t="s">
        <v>242</v>
      </c>
      <c r="E809">
        <v>30030</v>
      </c>
      <c r="F809">
        <v>606</v>
      </c>
      <c r="G809">
        <f t="shared" si="12"/>
        <v>1</v>
      </c>
    </row>
    <row r="810" spans="4:7" x14ac:dyDescent="0.25">
      <c r="D810" s="4" t="s">
        <v>241</v>
      </c>
      <c r="E810">
        <v>30030</v>
      </c>
      <c r="F810">
        <v>1000</v>
      </c>
      <c r="G810">
        <f t="shared" si="12"/>
        <v>1</v>
      </c>
    </row>
    <row r="811" spans="4:7" x14ac:dyDescent="0.25">
      <c r="D811" s="4" t="s">
        <v>240</v>
      </c>
      <c r="E811">
        <v>30030</v>
      </c>
      <c r="F811">
        <v>1002</v>
      </c>
      <c r="G811">
        <f t="shared" si="12"/>
        <v>1</v>
      </c>
    </row>
    <row r="812" spans="4:7" x14ac:dyDescent="0.25">
      <c r="D812" s="4" t="s">
        <v>239</v>
      </c>
      <c r="E812">
        <v>30030</v>
      </c>
      <c r="F812">
        <v>1100</v>
      </c>
      <c r="G812">
        <f t="shared" si="12"/>
        <v>1</v>
      </c>
    </row>
    <row r="813" spans="4:7" x14ac:dyDescent="0.25">
      <c r="D813" s="4" t="s">
        <v>238</v>
      </c>
      <c r="E813">
        <v>30030</v>
      </c>
      <c r="F813">
        <v>1102</v>
      </c>
      <c r="G813">
        <f t="shared" si="12"/>
        <v>1</v>
      </c>
    </row>
    <row r="814" spans="4:7" x14ac:dyDescent="0.25">
      <c r="D814" s="4" t="s">
        <v>237</v>
      </c>
      <c r="E814">
        <v>30030</v>
      </c>
      <c r="F814">
        <v>1200</v>
      </c>
      <c r="G814">
        <f t="shared" si="12"/>
        <v>1</v>
      </c>
    </row>
    <row r="815" spans="4:7" x14ac:dyDescent="0.25">
      <c r="D815" s="4" t="s">
        <v>236</v>
      </c>
      <c r="E815">
        <v>30030</v>
      </c>
      <c r="F815">
        <v>1201</v>
      </c>
      <c r="G815">
        <f t="shared" si="12"/>
        <v>1</v>
      </c>
    </row>
    <row r="816" spans="4:7" x14ac:dyDescent="0.25">
      <c r="D816" s="4" t="s">
        <v>235</v>
      </c>
      <c r="E816">
        <v>30030</v>
      </c>
      <c r="F816">
        <v>1202</v>
      </c>
      <c r="G816">
        <f t="shared" si="12"/>
        <v>1</v>
      </c>
    </row>
    <row r="817" spans="4:7" x14ac:dyDescent="0.25">
      <c r="D817" s="4" t="s">
        <v>234</v>
      </c>
      <c r="E817">
        <v>30030</v>
      </c>
      <c r="F817">
        <v>1500</v>
      </c>
      <c r="G817">
        <f t="shared" si="12"/>
        <v>1</v>
      </c>
    </row>
    <row r="818" spans="4:7" x14ac:dyDescent="0.25">
      <c r="D818" s="4" t="s">
        <v>233</v>
      </c>
      <c r="E818">
        <v>30030</v>
      </c>
      <c r="F818">
        <v>1504</v>
      </c>
      <c r="G818">
        <f t="shared" si="12"/>
        <v>1</v>
      </c>
    </row>
    <row r="819" spans="4:7" x14ac:dyDescent="0.25">
      <c r="D819" s="4" t="s">
        <v>232</v>
      </c>
      <c r="E819">
        <v>30030</v>
      </c>
      <c r="F819">
        <v>1600</v>
      </c>
      <c r="G819">
        <f t="shared" si="12"/>
        <v>1</v>
      </c>
    </row>
    <row r="820" spans="4:7" x14ac:dyDescent="0.25">
      <c r="D820" s="4" t="s">
        <v>231</v>
      </c>
      <c r="E820">
        <v>30030</v>
      </c>
      <c r="F820">
        <v>1601</v>
      </c>
      <c r="G820">
        <f t="shared" si="12"/>
        <v>1</v>
      </c>
    </row>
    <row r="821" spans="4:7" x14ac:dyDescent="0.25">
      <c r="D821" s="4" t="s">
        <v>2054</v>
      </c>
      <c r="E821">
        <v>30030</v>
      </c>
      <c r="F821">
        <v>1604</v>
      </c>
      <c r="G821">
        <f t="shared" si="12"/>
        <v>1</v>
      </c>
    </row>
    <row r="822" spans="4:7" x14ac:dyDescent="0.25">
      <c r="D822" s="4" t="s">
        <v>230</v>
      </c>
      <c r="E822">
        <v>30030</v>
      </c>
      <c r="F822">
        <v>1605</v>
      </c>
      <c r="G822">
        <f t="shared" si="12"/>
        <v>1</v>
      </c>
    </row>
    <row r="823" spans="4:7" x14ac:dyDescent="0.25">
      <c r="D823" s="4" t="s">
        <v>229</v>
      </c>
      <c r="E823">
        <v>30030</v>
      </c>
      <c r="F823">
        <v>1700</v>
      </c>
      <c r="G823">
        <f t="shared" si="12"/>
        <v>1</v>
      </c>
    </row>
    <row r="824" spans="4:7" x14ac:dyDescent="0.25">
      <c r="D824" s="4" t="s">
        <v>228</v>
      </c>
      <c r="E824">
        <v>30030</v>
      </c>
      <c r="F824">
        <v>1701</v>
      </c>
      <c r="G824">
        <f t="shared" si="12"/>
        <v>1</v>
      </c>
    </row>
    <row r="825" spans="4:7" x14ac:dyDescent="0.25">
      <c r="D825" s="4" t="s">
        <v>227</v>
      </c>
      <c r="E825">
        <v>30030</v>
      </c>
      <c r="F825">
        <v>1900</v>
      </c>
      <c r="G825">
        <f t="shared" si="12"/>
        <v>1</v>
      </c>
    </row>
    <row r="826" spans="4:7" x14ac:dyDescent="0.25">
      <c r="D826" s="4" t="s">
        <v>226</v>
      </c>
      <c r="E826">
        <v>30030</v>
      </c>
      <c r="F826">
        <v>1901</v>
      </c>
      <c r="G826">
        <f t="shared" si="12"/>
        <v>1</v>
      </c>
    </row>
    <row r="827" spans="4:7" x14ac:dyDescent="0.25">
      <c r="D827" s="4" t="s">
        <v>225</v>
      </c>
      <c r="E827">
        <v>30030</v>
      </c>
      <c r="F827">
        <v>1903</v>
      </c>
      <c r="G827">
        <f t="shared" si="12"/>
        <v>1</v>
      </c>
    </row>
    <row r="828" spans="4:7" x14ac:dyDescent="0.25">
      <c r="D828" s="4" t="s">
        <v>2055</v>
      </c>
      <c r="E828">
        <v>30030</v>
      </c>
      <c r="F828">
        <v>2000</v>
      </c>
      <c r="G828">
        <f t="shared" si="12"/>
        <v>1</v>
      </c>
    </row>
    <row r="829" spans="4:7" x14ac:dyDescent="0.25">
      <c r="D829" s="4" t="s">
        <v>224</v>
      </c>
      <c r="E829">
        <v>30030</v>
      </c>
      <c r="F829">
        <v>2001</v>
      </c>
      <c r="G829">
        <f t="shared" si="12"/>
        <v>1</v>
      </c>
    </row>
    <row r="830" spans="4:7" x14ac:dyDescent="0.25">
      <c r="D830" s="4" t="s">
        <v>223</v>
      </c>
      <c r="E830">
        <v>30030</v>
      </c>
      <c r="F830">
        <v>2100</v>
      </c>
      <c r="G830">
        <f t="shared" si="12"/>
        <v>1</v>
      </c>
    </row>
    <row r="831" spans="4:7" x14ac:dyDescent="0.25">
      <c r="D831" s="4" t="s">
        <v>222</v>
      </c>
      <c r="E831">
        <v>30030</v>
      </c>
      <c r="F831">
        <v>2107</v>
      </c>
      <c r="G831">
        <f t="shared" si="12"/>
        <v>1</v>
      </c>
    </row>
    <row r="832" spans="4:7" x14ac:dyDescent="0.25">
      <c r="D832" s="4" t="s">
        <v>221</v>
      </c>
      <c r="E832">
        <v>30030</v>
      </c>
      <c r="F832">
        <v>2108</v>
      </c>
      <c r="G832">
        <f t="shared" si="12"/>
        <v>1</v>
      </c>
    </row>
    <row r="833" spans="4:7" x14ac:dyDescent="0.25">
      <c r="D833" s="4" t="s">
        <v>220</v>
      </c>
      <c r="E833">
        <v>30030</v>
      </c>
      <c r="F833">
        <v>2111</v>
      </c>
      <c r="G833">
        <f t="shared" si="12"/>
        <v>1</v>
      </c>
    </row>
    <row r="834" spans="4:7" x14ac:dyDescent="0.25">
      <c r="D834" s="4" t="s">
        <v>219</v>
      </c>
      <c r="E834">
        <v>30030</v>
      </c>
      <c r="F834">
        <v>2200</v>
      </c>
      <c r="G834">
        <f t="shared" si="12"/>
        <v>1</v>
      </c>
    </row>
    <row r="835" spans="4:7" x14ac:dyDescent="0.25">
      <c r="D835" s="4" t="s">
        <v>218</v>
      </c>
      <c r="E835">
        <v>30030</v>
      </c>
      <c r="F835">
        <v>2201</v>
      </c>
      <c r="G835">
        <f t="shared" ref="G835:G898" si="13">COUNTIF($D$2:$D$1071,D835)</f>
        <v>1</v>
      </c>
    </row>
    <row r="836" spans="4:7" x14ac:dyDescent="0.25">
      <c r="D836" s="4" t="s">
        <v>217</v>
      </c>
      <c r="E836">
        <v>30030</v>
      </c>
      <c r="F836">
        <v>2202</v>
      </c>
      <c r="G836">
        <f t="shared" si="13"/>
        <v>1</v>
      </c>
    </row>
    <row r="837" spans="4:7" x14ac:dyDescent="0.25">
      <c r="D837" s="4" t="s">
        <v>216</v>
      </c>
      <c r="E837">
        <v>30030</v>
      </c>
      <c r="F837">
        <v>2203</v>
      </c>
      <c r="G837">
        <f t="shared" si="13"/>
        <v>1</v>
      </c>
    </row>
    <row r="838" spans="4:7" x14ac:dyDescent="0.25">
      <c r="D838" s="4" t="s">
        <v>215</v>
      </c>
      <c r="E838">
        <v>30030</v>
      </c>
      <c r="F838">
        <v>2300</v>
      </c>
      <c r="G838">
        <f t="shared" si="13"/>
        <v>1</v>
      </c>
    </row>
    <row r="839" spans="4:7" x14ac:dyDescent="0.25">
      <c r="D839" s="4" t="s">
        <v>214</v>
      </c>
      <c r="E839">
        <v>30030</v>
      </c>
      <c r="F839">
        <v>2301</v>
      </c>
      <c r="G839">
        <f t="shared" si="13"/>
        <v>1</v>
      </c>
    </row>
    <row r="840" spans="4:7" x14ac:dyDescent="0.25">
      <c r="D840" s="4" t="s">
        <v>213</v>
      </c>
      <c r="E840">
        <v>30030</v>
      </c>
      <c r="F840">
        <v>2302</v>
      </c>
      <c r="G840">
        <f t="shared" si="13"/>
        <v>1</v>
      </c>
    </row>
    <row r="841" spans="4:7" x14ac:dyDescent="0.25">
      <c r="D841" s="4" t="s">
        <v>212</v>
      </c>
      <c r="E841">
        <v>30030</v>
      </c>
      <c r="F841">
        <v>2303</v>
      </c>
      <c r="G841">
        <f t="shared" si="13"/>
        <v>1</v>
      </c>
    </row>
    <row r="842" spans="4:7" x14ac:dyDescent="0.25">
      <c r="D842" s="4" t="s">
        <v>211</v>
      </c>
      <c r="E842">
        <v>30030</v>
      </c>
      <c r="F842">
        <v>2305</v>
      </c>
      <c r="G842">
        <f t="shared" si="13"/>
        <v>1</v>
      </c>
    </row>
    <row r="843" spans="4:7" x14ac:dyDescent="0.25">
      <c r="D843" s="4" t="s">
        <v>210</v>
      </c>
      <c r="E843">
        <v>30030</v>
      </c>
      <c r="F843">
        <v>2500</v>
      </c>
      <c r="G843">
        <f t="shared" si="13"/>
        <v>1</v>
      </c>
    </row>
    <row r="844" spans="4:7" x14ac:dyDescent="0.25">
      <c r="D844" s="4" t="s">
        <v>209</v>
      </c>
      <c r="E844">
        <v>30030</v>
      </c>
      <c r="F844">
        <v>2501</v>
      </c>
      <c r="G844">
        <f t="shared" si="13"/>
        <v>1</v>
      </c>
    </row>
    <row r="845" spans="4:7" x14ac:dyDescent="0.25">
      <c r="D845" s="4" t="s">
        <v>208</v>
      </c>
      <c r="E845">
        <v>30030</v>
      </c>
      <c r="F845">
        <v>2502</v>
      </c>
      <c r="G845">
        <f t="shared" si="13"/>
        <v>1</v>
      </c>
    </row>
    <row r="846" spans="4:7" x14ac:dyDescent="0.25">
      <c r="D846" s="4" t="s">
        <v>207</v>
      </c>
      <c r="E846">
        <v>30030</v>
      </c>
      <c r="F846">
        <v>2600</v>
      </c>
      <c r="G846">
        <f t="shared" si="13"/>
        <v>1</v>
      </c>
    </row>
    <row r="847" spans="4:7" x14ac:dyDescent="0.25">
      <c r="D847" s="4" t="s">
        <v>206</v>
      </c>
      <c r="E847">
        <v>30030</v>
      </c>
      <c r="F847">
        <v>2601</v>
      </c>
      <c r="G847">
        <f t="shared" si="13"/>
        <v>1</v>
      </c>
    </row>
    <row r="848" spans="4:7" x14ac:dyDescent="0.25">
      <c r="D848" s="4" t="s">
        <v>205</v>
      </c>
      <c r="E848">
        <v>30030</v>
      </c>
      <c r="F848">
        <v>2602</v>
      </c>
      <c r="G848">
        <f t="shared" si="13"/>
        <v>1</v>
      </c>
    </row>
    <row r="849" spans="4:7" x14ac:dyDescent="0.25">
      <c r="D849" s="4" t="s">
        <v>204</v>
      </c>
      <c r="E849">
        <v>30030</v>
      </c>
      <c r="F849">
        <v>2800</v>
      </c>
      <c r="G849">
        <f t="shared" si="13"/>
        <v>1</v>
      </c>
    </row>
    <row r="850" spans="4:7" x14ac:dyDescent="0.25">
      <c r="D850" s="4" t="s">
        <v>203</v>
      </c>
      <c r="E850">
        <v>30030</v>
      </c>
      <c r="F850">
        <v>2801</v>
      </c>
      <c r="G850">
        <f t="shared" si="13"/>
        <v>1</v>
      </c>
    </row>
    <row r="851" spans="4:7" x14ac:dyDescent="0.25">
      <c r="D851" s="4" t="s">
        <v>202</v>
      </c>
      <c r="E851">
        <v>30030</v>
      </c>
      <c r="F851">
        <v>2802</v>
      </c>
      <c r="G851">
        <f t="shared" si="13"/>
        <v>1</v>
      </c>
    </row>
    <row r="852" spans="4:7" x14ac:dyDescent="0.25">
      <c r="D852" s="4" t="s">
        <v>201</v>
      </c>
      <c r="E852">
        <v>30030</v>
      </c>
      <c r="F852">
        <v>3000</v>
      </c>
      <c r="G852">
        <f t="shared" si="13"/>
        <v>1</v>
      </c>
    </row>
    <row r="853" spans="4:7" x14ac:dyDescent="0.25">
      <c r="D853" s="4" t="s">
        <v>200</v>
      </c>
      <c r="E853">
        <v>30030</v>
      </c>
      <c r="F853">
        <v>3004</v>
      </c>
      <c r="G853">
        <f t="shared" si="13"/>
        <v>1</v>
      </c>
    </row>
    <row r="854" spans="4:7" x14ac:dyDescent="0.25">
      <c r="D854" s="4" t="s">
        <v>199</v>
      </c>
      <c r="E854">
        <v>30030</v>
      </c>
      <c r="F854">
        <v>3100</v>
      </c>
      <c r="G854">
        <f t="shared" si="13"/>
        <v>1</v>
      </c>
    </row>
    <row r="855" spans="4:7" x14ac:dyDescent="0.25">
      <c r="D855" s="4" t="s">
        <v>198</v>
      </c>
      <c r="E855">
        <v>30030</v>
      </c>
      <c r="F855">
        <v>3104</v>
      </c>
      <c r="G855">
        <f t="shared" si="13"/>
        <v>1</v>
      </c>
    </row>
    <row r="856" spans="4:7" x14ac:dyDescent="0.25">
      <c r="D856" s="4" t="s">
        <v>197</v>
      </c>
      <c r="E856">
        <v>30030</v>
      </c>
      <c r="F856">
        <v>3200</v>
      </c>
      <c r="G856">
        <f t="shared" si="13"/>
        <v>1</v>
      </c>
    </row>
    <row r="857" spans="4:7" x14ac:dyDescent="0.25">
      <c r="D857" s="4" t="s">
        <v>196</v>
      </c>
      <c r="E857">
        <v>30030</v>
      </c>
      <c r="F857">
        <v>3201</v>
      </c>
      <c r="G857">
        <f t="shared" si="13"/>
        <v>1</v>
      </c>
    </row>
    <row r="858" spans="4:7" x14ac:dyDescent="0.25">
      <c r="D858" s="4" t="s">
        <v>195</v>
      </c>
      <c r="E858">
        <v>30030</v>
      </c>
      <c r="F858">
        <v>3204</v>
      </c>
      <c r="G858">
        <f t="shared" si="13"/>
        <v>1</v>
      </c>
    </row>
    <row r="859" spans="4:7" x14ac:dyDescent="0.25">
      <c r="D859" s="4" t="s">
        <v>194</v>
      </c>
      <c r="E859">
        <v>30030</v>
      </c>
      <c r="F859">
        <v>3205</v>
      </c>
      <c r="G859">
        <f t="shared" si="13"/>
        <v>1</v>
      </c>
    </row>
    <row r="860" spans="4:7" x14ac:dyDescent="0.25">
      <c r="D860" s="4" t="s">
        <v>193</v>
      </c>
      <c r="E860">
        <v>30030</v>
      </c>
      <c r="F860">
        <v>3500</v>
      </c>
      <c r="G860">
        <f t="shared" si="13"/>
        <v>1</v>
      </c>
    </row>
    <row r="861" spans="4:7" x14ac:dyDescent="0.25">
      <c r="D861" s="4" t="s">
        <v>192</v>
      </c>
      <c r="E861">
        <v>30030</v>
      </c>
      <c r="F861">
        <v>3503</v>
      </c>
      <c r="G861">
        <f t="shared" si="13"/>
        <v>1</v>
      </c>
    </row>
    <row r="862" spans="4:7" x14ac:dyDescent="0.25">
      <c r="D862" s="4" t="s">
        <v>191</v>
      </c>
      <c r="E862">
        <v>30030</v>
      </c>
      <c r="F862">
        <v>3505</v>
      </c>
      <c r="G862">
        <f t="shared" si="13"/>
        <v>1</v>
      </c>
    </row>
    <row r="863" spans="4:7" x14ac:dyDescent="0.25">
      <c r="D863" s="4" t="s">
        <v>190</v>
      </c>
      <c r="E863">
        <v>30030</v>
      </c>
      <c r="F863">
        <v>3506</v>
      </c>
      <c r="G863">
        <f t="shared" si="13"/>
        <v>1</v>
      </c>
    </row>
    <row r="864" spans="4:7" x14ac:dyDescent="0.25">
      <c r="D864" s="4" t="s">
        <v>189</v>
      </c>
      <c r="E864">
        <v>30030</v>
      </c>
      <c r="F864">
        <v>3508</v>
      </c>
      <c r="G864">
        <f t="shared" si="13"/>
        <v>1</v>
      </c>
    </row>
    <row r="865" spans="4:7" x14ac:dyDescent="0.25">
      <c r="D865" s="4" t="s">
        <v>188</v>
      </c>
      <c r="E865">
        <v>30030</v>
      </c>
      <c r="F865">
        <v>3509</v>
      </c>
      <c r="G865">
        <f t="shared" si="13"/>
        <v>1</v>
      </c>
    </row>
    <row r="866" spans="4:7" x14ac:dyDescent="0.25">
      <c r="D866" s="4" t="s">
        <v>187</v>
      </c>
      <c r="E866">
        <v>30030</v>
      </c>
      <c r="F866">
        <v>3600</v>
      </c>
      <c r="G866">
        <f t="shared" si="13"/>
        <v>1</v>
      </c>
    </row>
    <row r="867" spans="4:7" x14ac:dyDescent="0.25">
      <c r="D867" s="4" t="s">
        <v>186</v>
      </c>
      <c r="E867">
        <v>30030</v>
      </c>
      <c r="F867">
        <v>3602</v>
      </c>
      <c r="G867">
        <f t="shared" si="13"/>
        <v>1</v>
      </c>
    </row>
    <row r="868" spans="4:7" x14ac:dyDescent="0.25">
      <c r="D868" s="4" t="s">
        <v>185</v>
      </c>
      <c r="E868">
        <v>30030</v>
      </c>
      <c r="F868">
        <v>3603</v>
      </c>
      <c r="G868">
        <f t="shared" si="13"/>
        <v>1</v>
      </c>
    </row>
    <row r="869" spans="4:7" x14ac:dyDescent="0.25">
      <c r="D869" s="4" t="s">
        <v>184</v>
      </c>
      <c r="E869">
        <v>30030</v>
      </c>
      <c r="F869">
        <v>3700</v>
      </c>
      <c r="G869">
        <f t="shared" si="13"/>
        <v>1</v>
      </c>
    </row>
    <row r="870" spans="4:7" x14ac:dyDescent="0.25">
      <c r="D870" s="4" t="s">
        <v>183</v>
      </c>
      <c r="E870">
        <v>30030</v>
      </c>
      <c r="F870">
        <v>3701</v>
      </c>
      <c r="G870">
        <f t="shared" si="13"/>
        <v>1</v>
      </c>
    </row>
    <row r="871" spans="4:7" x14ac:dyDescent="0.25">
      <c r="D871" s="4" t="s">
        <v>182</v>
      </c>
      <c r="E871">
        <v>30030</v>
      </c>
      <c r="F871">
        <v>3702</v>
      </c>
      <c r="G871">
        <f t="shared" si="13"/>
        <v>1</v>
      </c>
    </row>
    <row r="872" spans="4:7" x14ac:dyDescent="0.25">
      <c r="D872" s="4" t="s">
        <v>181</v>
      </c>
      <c r="E872">
        <v>30030</v>
      </c>
      <c r="F872">
        <v>3800</v>
      </c>
      <c r="G872">
        <f t="shared" si="13"/>
        <v>1</v>
      </c>
    </row>
    <row r="873" spans="4:7" x14ac:dyDescent="0.25">
      <c r="D873" s="4" t="s">
        <v>180</v>
      </c>
      <c r="E873">
        <v>30030</v>
      </c>
      <c r="F873">
        <v>3801</v>
      </c>
      <c r="G873">
        <f t="shared" si="13"/>
        <v>1</v>
      </c>
    </row>
    <row r="874" spans="4:7" x14ac:dyDescent="0.25">
      <c r="D874" s="4" t="s">
        <v>179</v>
      </c>
      <c r="E874">
        <v>30030</v>
      </c>
      <c r="F874">
        <v>4100</v>
      </c>
      <c r="G874">
        <f t="shared" si="13"/>
        <v>1</v>
      </c>
    </row>
    <row r="875" spans="4:7" x14ac:dyDescent="0.25">
      <c r="D875" s="4" t="s">
        <v>178</v>
      </c>
      <c r="E875">
        <v>30030</v>
      </c>
      <c r="F875">
        <v>4101</v>
      </c>
      <c r="G875">
        <f t="shared" si="13"/>
        <v>1</v>
      </c>
    </row>
    <row r="876" spans="4:7" x14ac:dyDescent="0.25">
      <c r="D876" s="4" t="s">
        <v>177</v>
      </c>
      <c r="E876">
        <v>30030</v>
      </c>
      <c r="F876">
        <v>4200</v>
      </c>
      <c r="G876">
        <f t="shared" si="13"/>
        <v>1</v>
      </c>
    </row>
    <row r="877" spans="4:7" x14ac:dyDescent="0.25">
      <c r="D877" s="4" t="s">
        <v>176</v>
      </c>
      <c r="E877">
        <v>30030</v>
      </c>
      <c r="F877">
        <v>4206</v>
      </c>
      <c r="G877">
        <f t="shared" si="13"/>
        <v>1</v>
      </c>
    </row>
    <row r="878" spans="4:7" x14ac:dyDescent="0.25">
      <c r="D878" s="4" t="s">
        <v>175</v>
      </c>
      <c r="E878">
        <v>30030</v>
      </c>
      <c r="F878">
        <v>4208</v>
      </c>
      <c r="G878">
        <f t="shared" si="13"/>
        <v>1</v>
      </c>
    </row>
    <row r="879" spans="4:7" x14ac:dyDescent="0.25">
      <c r="D879" s="4" t="s">
        <v>174</v>
      </c>
      <c r="E879">
        <v>30030</v>
      </c>
      <c r="F879">
        <v>4209</v>
      </c>
      <c r="G879">
        <f t="shared" si="13"/>
        <v>1</v>
      </c>
    </row>
    <row r="880" spans="4:7" x14ac:dyDescent="0.25">
      <c r="D880" s="4" t="s">
        <v>173</v>
      </c>
      <c r="E880">
        <v>30030</v>
      </c>
      <c r="F880">
        <v>4300</v>
      </c>
      <c r="G880">
        <f t="shared" si="13"/>
        <v>1</v>
      </c>
    </row>
    <row r="881" spans="4:7" x14ac:dyDescent="0.25">
      <c r="D881" s="4" t="s">
        <v>172</v>
      </c>
      <c r="E881">
        <v>30030</v>
      </c>
      <c r="F881">
        <v>4302</v>
      </c>
      <c r="G881">
        <f t="shared" si="13"/>
        <v>1</v>
      </c>
    </row>
    <row r="882" spans="4:7" x14ac:dyDescent="0.25">
      <c r="D882" s="4" t="s">
        <v>171</v>
      </c>
      <c r="E882">
        <v>30030</v>
      </c>
      <c r="F882">
        <v>4303</v>
      </c>
      <c r="G882">
        <f t="shared" si="13"/>
        <v>1</v>
      </c>
    </row>
    <row r="883" spans="4:7" x14ac:dyDescent="0.25">
      <c r="D883" s="4" t="s">
        <v>170</v>
      </c>
      <c r="E883">
        <v>30030</v>
      </c>
      <c r="F883">
        <v>4304</v>
      </c>
      <c r="G883">
        <f t="shared" si="13"/>
        <v>1</v>
      </c>
    </row>
    <row r="884" spans="4:7" x14ac:dyDescent="0.25">
      <c r="D884" s="4" t="s">
        <v>169</v>
      </c>
      <c r="E884">
        <v>30030</v>
      </c>
      <c r="F884">
        <v>4305</v>
      </c>
      <c r="G884">
        <f t="shared" si="13"/>
        <v>1</v>
      </c>
    </row>
    <row r="885" spans="4:7" x14ac:dyDescent="0.25">
      <c r="D885" s="4" t="s">
        <v>168</v>
      </c>
      <c r="E885">
        <v>30030</v>
      </c>
      <c r="F885">
        <v>4306</v>
      </c>
      <c r="G885">
        <f t="shared" si="13"/>
        <v>1</v>
      </c>
    </row>
    <row r="886" spans="4:7" x14ac:dyDescent="0.25">
      <c r="D886" s="4" t="s">
        <v>167</v>
      </c>
      <c r="E886">
        <v>30030</v>
      </c>
      <c r="F886">
        <v>4307</v>
      </c>
      <c r="G886">
        <f t="shared" si="13"/>
        <v>1</v>
      </c>
    </row>
    <row r="887" spans="4:7" x14ac:dyDescent="0.25">
      <c r="D887" s="4" t="s">
        <v>166</v>
      </c>
      <c r="E887">
        <v>30030</v>
      </c>
      <c r="F887">
        <v>4308</v>
      </c>
      <c r="G887">
        <f t="shared" si="13"/>
        <v>1</v>
      </c>
    </row>
    <row r="888" spans="4:7" x14ac:dyDescent="0.25">
      <c r="D888" s="4" t="s">
        <v>165</v>
      </c>
      <c r="E888">
        <v>30030</v>
      </c>
      <c r="F888">
        <v>4500</v>
      </c>
      <c r="G888">
        <f t="shared" si="13"/>
        <v>1</v>
      </c>
    </row>
    <row r="889" spans="4:7" x14ac:dyDescent="0.25">
      <c r="D889" s="4" t="s">
        <v>164</v>
      </c>
      <c r="E889">
        <v>30030</v>
      </c>
      <c r="F889">
        <v>4501</v>
      </c>
      <c r="G889">
        <f t="shared" si="13"/>
        <v>1</v>
      </c>
    </row>
    <row r="890" spans="4:7" x14ac:dyDescent="0.25">
      <c r="D890" s="4" t="s">
        <v>163</v>
      </c>
      <c r="E890">
        <v>30030</v>
      </c>
      <c r="F890">
        <v>4600</v>
      </c>
      <c r="G890">
        <f t="shared" si="13"/>
        <v>1</v>
      </c>
    </row>
    <row r="891" spans="4:7" x14ac:dyDescent="0.25">
      <c r="D891" s="4" t="s">
        <v>162</v>
      </c>
      <c r="E891">
        <v>30030</v>
      </c>
      <c r="F891">
        <v>4601</v>
      </c>
      <c r="G891">
        <f t="shared" si="13"/>
        <v>1</v>
      </c>
    </row>
    <row r="892" spans="4:7" x14ac:dyDescent="0.25">
      <c r="D892" s="4" t="s">
        <v>161</v>
      </c>
      <c r="E892">
        <v>30030</v>
      </c>
      <c r="F892">
        <v>4602</v>
      </c>
      <c r="G892">
        <f t="shared" si="13"/>
        <v>1</v>
      </c>
    </row>
    <row r="893" spans="4:7" x14ac:dyDescent="0.25">
      <c r="D893" s="4" t="s">
        <v>160</v>
      </c>
      <c r="E893">
        <v>30030</v>
      </c>
      <c r="F893">
        <v>4700</v>
      </c>
      <c r="G893">
        <f t="shared" si="13"/>
        <v>1</v>
      </c>
    </row>
    <row r="894" spans="4:7" x14ac:dyDescent="0.25">
      <c r="D894" s="4" t="s">
        <v>159</v>
      </c>
      <c r="E894">
        <v>30030</v>
      </c>
      <c r="F894">
        <v>4701</v>
      </c>
      <c r="G894">
        <f t="shared" si="13"/>
        <v>1</v>
      </c>
    </row>
    <row r="895" spans="4:7" x14ac:dyDescent="0.25">
      <c r="D895" s="4" t="s">
        <v>158</v>
      </c>
      <c r="E895">
        <v>30030</v>
      </c>
      <c r="F895">
        <v>4702</v>
      </c>
      <c r="G895">
        <f t="shared" si="13"/>
        <v>1</v>
      </c>
    </row>
    <row r="896" spans="4:7" x14ac:dyDescent="0.25">
      <c r="D896" s="4" t="s">
        <v>157</v>
      </c>
      <c r="E896">
        <v>30030</v>
      </c>
      <c r="F896">
        <v>4704</v>
      </c>
      <c r="G896">
        <f t="shared" si="13"/>
        <v>1</v>
      </c>
    </row>
    <row r="897" spans="4:7" x14ac:dyDescent="0.25">
      <c r="D897" s="4" t="s">
        <v>156</v>
      </c>
      <c r="E897">
        <v>30030</v>
      </c>
      <c r="F897">
        <v>4900</v>
      </c>
      <c r="G897">
        <f t="shared" si="13"/>
        <v>1</v>
      </c>
    </row>
    <row r="898" spans="4:7" x14ac:dyDescent="0.25">
      <c r="D898" s="4" t="s">
        <v>155</v>
      </c>
      <c r="E898">
        <v>30030</v>
      </c>
      <c r="F898">
        <v>4902</v>
      </c>
      <c r="G898">
        <f t="shared" si="13"/>
        <v>1</v>
      </c>
    </row>
    <row r="899" spans="4:7" x14ac:dyDescent="0.25">
      <c r="D899" s="4" t="s">
        <v>154</v>
      </c>
      <c r="E899">
        <v>30030</v>
      </c>
      <c r="F899">
        <v>5000</v>
      </c>
      <c r="G899">
        <f t="shared" ref="G899:G962" si="14">COUNTIF($D$2:$D$1071,D899)</f>
        <v>1</v>
      </c>
    </row>
    <row r="900" spans="4:7" x14ac:dyDescent="0.25">
      <c r="D900" s="4" t="s">
        <v>153</v>
      </c>
      <c r="E900">
        <v>30030</v>
      </c>
      <c r="F900">
        <v>5002</v>
      </c>
      <c r="G900">
        <f t="shared" si="14"/>
        <v>1</v>
      </c>
    </row>
    <row r="901" spans="4:7" x14ac:dyDescent="0.25">
      <c r="D901" s="4" t="s">
        <v>152</v>
      </c>
      <c r="E901">
        <v>30030</v>
      </c>
      <c r="F901">
        <v>5003</v>
      </c>
      <c r="G901">
        <f t="shared" si="14"/>
        <v>1</v>
      </c>
    </row>
    <row r="902" spans="4:7" x14ac:dyDescent="0.25">
      <c r="D902" s="4" t="s">
        <v>151</v>
      </c>
      <c r="E902">
        <v>30030</v>
      </c>
      <c r="F902">
        <v>5004</v>
      </c>
      <c r="G902">
        <f t="shared" si="14"/>
        <v>1</v>
      </c>
    </row>
    <row r="903" spans="4:7" x14ac:dyDescent="0.25">
      <c r="D903" s="4" t="s">
        <v>150</v>
      </c>
      <c r="E903">
        <v>30030</v>
      </c>
      <c r="F903">
        <v>5005</v>
      </c>
      <c r="G903">
        <f t="shared" si="14"/>
        <v>1</v>
      </c>
    </row>
    <row r="904" spans="4:7" x14ac:dyDescent="0.25">
      <c r="D904" s="4" t="s">
        <v>149</v>
      </c>
      <c r="E904">
        <v>30030</v>
      </c>
      <c r="F904">
        <v>5200</v>
      </c>
      <c r="G904">
        <f t="shared" si="14"/>
        <v>1</v>
      </c>
    </row>
    <row r="905" spans="4:7" x14ac:dyDescent="0.25">
      <c r="D905" s="4" t="s">
        <v>148</v>
      </c>
      <c r="E905">
        <v>30030</v>
      </c>
      <c r="F905">
        <v>5201</v>
      </c>
      <c r="G905">
        <f t="shared" si="14"/>
        <v>1</v>
      </c>
    </row>
    <row r="906" spans="4:7" x14ac:dyDescent="0.25">
      <c r="D906" s="4" t="s">
        <v>142</v>
      </c>
      <c r="E906">
        <v>30031</v>
      </c>
      <c r="F906">
        <v>0</v>
      </c>
      <c r="G906">
        <f t="shared" si="14"/>
        <v>2</v>
      </c>
    </row>
    <row r="907" spans="4:7" x14ac:dyDescent="0.25">
      <c r="D907" s="4" t="s">
        <v>147</v>
      </c>
      <c r="E907">
        <v>30031</v>
      </c>
      <c r="F907">
        <v>1</v>
      </c>
      <c r="G907">
        <f t="shared" si="14"/>
        <v>1</v>
      </c>
    </row>
    <row r="908" spans="4:7" x14ac:dyDescent="0.25">
      <c r="D908" s="4" t="s">
        <v>146</v>
      </c>
      <c r="E908">
        <v>30031</v>
      </c>
      <c r="F908">
        <v>2</v>
      </c>
      <c r="G908">
        <f t="shared" si="14"/>
        <v>1</v>
      </c>
    </row>
    <row r="909" spans="4:7" x14ac:dyDescent="0.25">
      <c r="D909" s="4" t="s">
        <v>145</v>
      </c>
      <c r="E909">
        <v>30031</v>
      </c>
      <c r="F909">
        <v>3</v>
      </c>
      <c r="G909">
        <f t="shared" si="14"/>
        <v>1</v>
      </c>
    </row>
    <row r="910" spans="4:7" x14ac:dyDescent="0.25">
      <c r="D910" s="4" t="s">
        <v>144</v>
      </c>
      <c r="E910">
        <v>30031</v>
      </c>
      <c r="F910">
        <v>4</v>
      </c>
      <c r="G910">
        <f t="shared" si="14"/>
        <v>1</v>
      </c>
    </row>
    <row r="911" spans="4:7" x14ac:dyDescent="0.25">
      <c r="D911" s="4" t="s">
        <v>143</v>
      </c>
      <c r="E911">
        <v>30031</v>
      </c>
      <c r="F911">
        <v>5</v>
      </c>
      <c r="G911">
        <f t="shared" si="14"/>
        <v>1</v>
      </c>
    </row>
    <row r="912" spans="4:7" x14ac:dyDescent="0.25">
      <c r="D912" s="4" t="s">
        <v>142</v>
      </c>
      <c r="E912">
        <v>30031</v>
      </c>
      <c r="F912">
        <v>6</v>
      </c>
      <c r="G912">
        <f t="shared" si="14"/>
        <v>2</v>
      </c>
    </row>
    <row r="913" spans="4:7" x14ac:dyDescent="0.25">
      <c r="D913" s="4" t="s">
        <v>141</v>
      </c>
      <c r="E913">
        <v>30032</v>
      </c>
      <c r="F913">
        <v>0</v>
      </c>
      <c r="G913">
        <f t="shared" si="14"/>
        <v>2</v>
      </c>
    </row>
    <row r="914" spans="4:7" x14ac:dyDescent="0.25">
      <c r="D914" s="4" t="s">
        <v>141</v>
      </c>
      <c r="E914">
        <v>30032</v>
      </c>
      <c r="F914">
        <v>4</v>
      </c>
      <c r="G914">
        <f t="shared" si="14"/>
        <v>2</v>
      </c>
    </row>
    <row r="915" spans="4:7" x14ac:dyDescent="0.25">
      <c r="D915" s="4" t="s">
        <v>134</v>
      </c>
      <c r="E915">
        <v>30033</v>
      </c>
      <c r="F915">
        <v>0</v>
      </c>
      <c r="G915">
        <f t="shared" si="14"/>
        <v>2</v>
      </c>
    </row>
    <row r="916" spans="4:7" x14ac:dyDescent="0.25">
      <c r="D916" s="4" t="s">
        <v>140</v>
      </c>
      <c r="E916">
        <v>30033</v>
      </c>
      <c r="F916">
        <v>1</v>
      </c>
      <c r="G916">
        <f t="shared" si="14"/>
        <v>1</v>
      </c>
    </row>
    <row r="917" spans="4:7" x14ac:dyDescent="0.25">
      <c r="D917" s="4" t="s">
        <v>139</v>
      </c>
      <c r="E917">
        <v>30033</v>
      </c>
      <c r="F917">
        <v>100</v>
      </c>
      <c r="G917">
        <f t="shared" si="14"/>
        <v>1</v>
      </c>
    </row>
    <row r="918" spans="4:7" x14ac:dyDescent="0.25">
      <c r="D918" s="4" t="s">
        <v>138</v>
      </c>
      <c r="E918">
        <v>30033</v>
      </c>
      <c r="F918">
        <v>101</v>
      </c>
      <c r="G918">
        <f t="shared" si="14"/>
        <v>1</v>
      </c>
    </row>
    <row r="919" spans="4:7" x14ac:dyDescent="0.25">
      <c r="D919" s="4" t="s">
        <v>137</v>
      </c>
      <c r="E919">
        <v>30033</v>
      </c>
      <c r="F919">
        <v>103</v>
      </c>
      <c r="G919">
        <f t="shared" si="14"/>
        <v>1</v>
      </c>
    </row>
    <row r="920" spans="4:7" x14ac:dyDescent="0.25">
      <c r="D920" s="4" t="s">
        <v>136</v>
      </c>
      <c r="E920">
        <v>30033</v>
      </c>
      <c r="F920">
        <v>200</v>
      </c>
      <c r="G920">
        <f t="shared" si="14"/>
        <v>1</v>
      </c>
    </row>
    <row r="921" spans="4:7" x14ac:dyDescent="0.25">
      <c r="D921" s="4" t="s">
        <v>135</v>
      </c>
      <c r="E921">
        <v>30033</v>
      </c>
      <c r="F921">
        <v>201</v>
      </c>
      <c r="G921">
        <f t="shared" si="14"/>
        <v>1</v>
      </c>
    </row>
    <row r="922" spans="4:7" x14ac:dyDescent="0.25">
      <c r="D922" s="4" t="s">
        <v>134</v>
      </c>
      <c r="E922">
        <v>30033</v>
      </c>
      <c r="F922">
        <v>300</v>
      </c>
      <c r="G922">
        <f t="shared" si="14"/>
        <v>2</v>
      </c>
    </row>
    <row r="923" spans="4:7" x14ac:dyDescent="0.25">
      <c r="D923" s="4" t="s">
        <v>133</v>
      </c>
      <c r="E923">
        <v>30033</v>
      </c>
      <c r="F923">
        <v>301</v>
      </c>
      <c r="G923">
        <f t="shared" si="14"/>
        <v>1</v>
      </c>
    </row>
    <row r="924" spans="4:7" x14ac:dyDescent="0.25">
      <c r="D924" s="4" t="s">
        <v>118</v>
      </c>
      <c r="E924">
        <v>30034</v>
      </c>
      <c r="F924">
        <v>0</v>
      </c>
      <c r="G924">
        <f t="shared" si="14"/>
        <v>2</v>
      </c>
    </row>
    <row r="925" spans="4:7" x14ac:dyDescent="0.25">
      <c r="D925" s="4" t="s">
        <v>132</v>
      </c>
      <c r="E925">
        <v>30034</v>
      </c>
      <c r="F925">
        <v>1</v>
      </c>
      <c r="G925">
        <f t="shared" si="14"/>
        <v>1</v>
      </c>
    </row>
    <row r="926" spans="4:7" x14ac:dyDescent="0.25">
      <c r="D926" s="4" t="s">
        <v>131</v>
      </c>
      <c r="E926">
        <v>30034</v>
      </c>
      <c r="F926">
        <v>2</v>
      </c>
      <c r="G926">
        <f t="shared" si="14"/>
        <v>1</v>
      </c>
    </row>
    <row r="927" spans="4:7" x14ac:dyDescent="0.25">
      <c r="D927" s="4" t="s">
        <v>130</v>
      </c>
      <c r="E927">
        <v>30034</v>
      </c>
      <c r="F927">
        <v>3</v>
      </c>
      <c r="G927">
        <f t="shared" si="14"/>
        <v>1</v>
      </c>
    </row>
    <row r="928" spans="4:7" x14ac:dyDescent="0.25">
      <c r="D928" s="4" t="s">
        <v>129</v>
      </c>
      <c r="E928">
        <v>30034</v>
      </c>
      <c r="F928">
        <v>4</v>
      </c>
      <c r="G928">
        <f t="shared" si="14"/>
        <v>1</v>
      </c>
    </row>
    <row r="929" spans="4:7" x14ac:dyDescent="0.25">
      <c r="D929" s="4" t="s">
        <v>128</v>
      </c>
      <c r="E929">
        <v>30034</v>
      </c>
      <c r="F929">
        <v>5</v>
      </c>
      <c r="G929">
        <f t="shared" si="14"/>
        <v>1</v>
      </c>
    </row>
    <row r="930" spans="4:7" x14ac:dyDescent="0.25">
      <c r="D930" s="4" t="s">
        <v>127</v>
      </c>
      <c r="E930">
        <v>30034</v>
      </c>
      <c r="F930">
        <v>6</v>
      </c>
      <c r="G930">
        <f t="shared" si="14"/>
        <v>1</v>
      </c>
    </row>
    <row r="931" spans="4:7" x14ac:dyDescent="0.25">
      <c r="D931" s="4" t="s">
        <v>126</v>
      </c>
      <c r="E931">
        <v>30034</v>
      </c>
      <c r="F931">
        <v>7</v>
      </c>
      <c r="G931">
        <f t="shared" si="14"/>
        <v>1</v>
      </c>
    </row>
    <row r="932" spans="4:7" x14ac:dyDescent="0.25">
      <c r="D932" s="4" t="s">
        <v>125</v>
      </c>
      <c r="E932">
        <v>30034</v>
      </c>
      <c r="F932">
        <v>8</v>
      </c>
      <c r="G932">
        <f t="shared" si="14"/>
        <v>1</v>
      </c>
    </row>
    <row r="933" spans="4:7" x14ac:dyDescent="0.25">
      <c r="D933" s="4" t="s">
        <v>124</v>
      </c>
      <c r="E933">
        <v>30034</v>
      </c>
      <c r="F933">
        <v>9</v>
      </c>
      <c r="G933">
        <f t="shared" si="14"/>
        <v>1</v>
      </c>
    </row>
    <row r="934" spans="4:7" x14ac:dyDescent="0.25">
      <c r="D934" s="4" t="s">
        <v>123</v>
      </c>
      <c r="E934">
        <v>30034</v>
      </c>
      <c r="F934">
        <v>10</v>
      </c>
      <c r="G934">
        <f t="shared" si="14"/>
        <v>1</v>
      </c>
    </row>
    <row r="935" spans="4:7" x14ac:dyDescent="0.25">
      <c r="D935" s="4" t="s">
        <v>122</v>
      </c>
      <c r="E935">
        <v>30034</v>
      </c>
      <c r="F935">
        <v>11</v>
      </c>
      <c r="G935">
        <f t="shared" si="14"/>
        <v>1</v>
      </c>
    </row>
    <row r="936" spans="4:7" x14ac:dyDescent="0.25">
      <c r="D936" s="4" t="s">
        <v>121</v>
      </c>
      <c r="E936">
        <v>30034</v>
      </c>
      <c r="F936">
        <v>12</v>
      </c>
      <c r="G936">
        <f t="shared" si="14"/>
        <v>1</v>
      </c>
    </row>
    <row r="937" spans="4:7" x14ac:dyDescent="0.25">
      <c r="D937" s="4" t="s">
        <v>2056</v>
      </c>
      <c r="E937">
        <v>30034</v>
      </c>
      <c r="F937">
        <v>13</v>
      </c>
      <c r="G937">
        <f t="shared" si="14"/>
        <v>1</v>
      </c>
    </row>
    <row r="938" spans="4:7" x14ac:dyDescent="0.25">
      <c r="D938" s="4" t="s">
        <v>120</v>
      </c>
      <c r="E938">
        <v>30034</v>
      </c>
      <c r="F938">
        <v>14</v>
      </c>
      <c r="G938">
        <f t="shared" si="14"/>
        <v>1</v>
      </c>
    </row>
    <row r="939" spans="4:7" x14ac:dyDescent="0.25">
      <c r="D939" s="4" t="s">
        <v>119</v>
      </c>
      <c r="E939">
        <v>30034</v>
      </c>
      <c r="F939">
        <v>15</v>
      </c>
      <c r="G939">
        <f t="shared" si="14"/>
        <v>1</v>
      </c>
    </row>
    <row r="940" spans="4:7" x14ac:dyDescent="0.25">
      <c r="D940" s="4" t="s">
        <v>118</v>
      </c>
      <c r="E940">
        <v>30034</v>
      </c>
      <c r="F940">
        <v>16</v>
      </c>
      <c r="G940">
        <f t="shared" si="14"/>
        <v>2</v>
      </c>
    </row>
    <row r="941" spans="4:7" x14ac:dyDescent="0.25">
      <c r="D941" s="4" t="s">
        <v>117</v>
      </c>
      <c r="E941">
        <v>30034</v>
      </c>
      <c r="F941">
        <v>17</v>
      </c>
      <c r="G941">
        <f t="shared" si="14"/>
        <v>1</v>
      </c>
    </row>
    <row r="942" spans="4:7" x14ac:dyDescent="0.25">
      <c r="D942" s="4" t="s">
        <v>116</v>
      </c>
      <c r="E942">
        <v>30034</v>
      </c>
      <c r="F942">
        <v>18</v>
      </c>
      <c r="G942">
        <f t="shared" si="14"/>
        <v>1</v>
      </c>
    </row>
    <row r="943" spans="4:7" x14ac:dyDescent="0.25">
      <c r="D943" s="4" t="s">
        <v>108</v>
      </c>
      <c r="E943">
        <v>30035</v>
      </c>
      <c r="F943">
        <v>0</v>
      </c>
      <c r="G943">
        <f t="shared" si="14"/>
        <v>2</v>
      </c>
    </row>
    <row r="944" spans="4:7" x14ac:dyDescent="0.25">
      <c r="D944" s="4" t="s">
        <v>115</v>
      </c>
      <c r="E944">
        <v>30035</v>
      </c>
      <c r="F944">
        <v>2</v>
      </c>
      <c r="G944">
        <f t="shared" si="14"/>
        <v>1</v>
      </c>
    </row>
    <row r="945" spans="4:7" x14ac:dyDescent="0.25">
      <c r="D945" s="4" t="s">
        <v>114</v>
      </c>
      <c r="E945">
        <v>30035</v>
      </c>
      <c r="F945">
        <v>3</v>
      </c>
      <c r="G945">
        <f t="shared" si="14"/>
        <v>1</v>
      </c>
    </row>
    <row r="946" spans="4:7" x14ac:dyDescent="0.25">
      <c r="D946" s="4" t="s">
        <v>113</v>
      </c>
      <c r="E946">
        <v>30035</v>
      </c>
      <c r="F946">
        <v>4</v>
      </c>
      <c r="G946">
        <f t="shared" si="14"/>
        <v>1</v>
      </c>
    </row>
    <row r="947" spans="4:7" x14ac:dyDescent="0.25">
      <c r="D947" s="4" t="s">
        <v>112</v>
      </c>
      <c r="E947">
        <v>30035</v>
      </c>
      <c r="F947">
        <v>5</v>
      </c>
      <c r="G947">
        <f t="shared" si="14"/>
        <v>1</v>
      </c>
    </row>
    <row r="948" spans="4:7" x14ac:dyDescent="0.25">
      <c r="D948" s="4" t="s">
        <v>111</v>
      </c>
      <c r="E948">
        <v>30035</v>
      </c>
      <c r="F948">
        <v>6</v>
      </c>
      <c r="G948">
        <f t="shared" si="14"/>
        <v>1</v>
      </c>
    </row>
    <row r="949" spans="4:7" x14ac:dyDescent="0.25">
      <c r="D949" s="4" t="s">
        <v>110</v>
      </c>
      <c r="E949">
        <v>30035</v>
      </c>
      <c r="F949">
        <v>7</v>
      </c>
      <c r="G949">
        <f t="shared" si="14"/>
        <v>1</v>
      </c>
    </row>
    <row r="950" spans="4:7" x14ac:dyDescent="0.25">
      <c r="D950" s="4" t="s">
        <v>109</v>
      </c>
      <c r="E950">
        <v>30035</v>
      </c>
      <c r="F950">
        <v>8</v>
      </c>
      <c r="G950">
        <f t="shared" si="14"/>
        <v>1</v>
      </c>
    </row>
    <row r="951" spans="4:7" x14ac:dyDescent="0.25">
      <c r="D951" s="4" t="s">
        <v>108</v>
      </c>
      <c r="E951">
        <v>30035</v>
      </c>
      <c r="F951">
        <v>9</v>
      </c>
      <c r="G951">
        <f t="shared" si="14"/>
        <v>2</v>
      </c>
    </row>
    <row r="952" spans="4:7" x14ac:dyDescent="0.25">
      <c r="D952" s="4" t="s">
        <v>107</v>
      </c>
      <c r="E952">
        <v>30035</v>
      </c>
      <c r="F952">
        <v>10</v>
      </c>
      <c r="G952">
        <f t="shared" si="14"/>
        <v>1</v>
      </c>
    </row>
    <row r="953" spans="4:7" x14ac:dyDescent="0.25">
      <c r="D953" s="4" t="s">
        <v>106</v>
      </c>
      <c r="E953">
        <v>30035</v>
      </c>
      <c r="F953">
        <v>11</v>
      </c>
      <c r="G953">
        <f t="shared" si="14"/>
        <v>1</v>
      </c>
    </row>
    <row r="954" spans="4:7" x14ac:dyDescent="0.25">
      <c r="D954" s="4" t="s">
        <v>105</v>
      </c>
      <c r="E954">
        <v>30035</v>
      </c>
      <c r="F954">
        <v>12</v>
      </c>
      <c r="G954">
        <f t="shared" si="14"/>
        <v>1</v>
      </c>
    </row>
    <row r="955" spans="4:7" x14ac:dyDescent="0.25">
      <c r="D955" s="4" t="s">
        <v>104</v>
      </c>
      <c r="E955">
        <v>30035</v>
      </c>
      <c r="F955">
        <v>13</v>
      </c>
      <c r="G955">
        <f t="shared" si="14"/>
        <v>1</v>
      </c>
    </row>
    <row r="956" spans="4:7" x14ac:dyDescent="0.25">
      <c r="D956" s="4" t="s">
        <v>88</v>
      </c>
      <c r="E956">
        <v>30036</v>
      </c>
      <c r="F956">
        <v>0</v>
      </c>
      <c r="G956">
        <f t="shared" si="14"/>
        <v>2</v>
      </c>
    </row>
    <row r="957" spans="4:7" x14ac:dyDescent="0.25">
      <c r="D957" s="4" t="s">
        <v>103</v>
      </c>
      <c r="E957">
        <v>30036</v>
      </c>
      <c r="F957">
        <v>2</v>
      </c>
      <c r="G957">
        <f t="shared" si="14"/>
        <v>1</v>
      </c>
    </row>
    <row r="958" spans="4:7" x14ac:dyDescent="0.25">
      <c r="D958" s="4" t="s">
        <v>102</v>
      </c>
      <c r="E958">
        <v>30036</v>
      </c>
      <c r="F958">
        <v>3</v>
      </c>
      <c r="G958">
        <f t="shared" si="14"/>
        <v>1</v>
      </c>
    </row>
    <row r="959" spans="4:7" x14ac:dyDescent="0.25">
      <c r="D959" s="4" t="s">
        <v>101</v>
      </c>
      <c r="E959">
        <v>30036</v>
      </c>
      <c r="F959">
        <v>5</v>
      </c>
      <c r="G959">
        <f t="shared" si="14"/>
        <v>1</v>
      </c>
    </row>
    <row r="960" spans="4:7" x14ac:dyDescent="0.25">
      <c r="D960" s="4" t="s">
        <v>100</v>
      </c>
      <c r="E960">
        <v>30036</v>
      </c>
      <c r="F960">
        <v>7</v>
      </c>
      <c r="G960">
        <f t="shared" si="14"/>
        <v>1</v>
      </c>
    </row>
    <row r="961" spans="4:7" x14ac:dyDescent="0.25">
      <c r="D961" s="4" t="s">
        <v>99</v>
      </c>
      <c r="E961">
        <v>30036</v>
      </c>
      <c r="F961">
        <v>8</v>
      </c>
      <c r="G961">
        <f t="shared" si="14"/>
        <v>1</v>
      </c>
    </row>
    <row r="962" spans="4:7" x14ac:dyDescent="0.25">
      <c r="D962" s="4" t="s">
        <v>98</v>
      </c>
      <c r="E962">
        <v>30036</v>
      </c>
      <c r="F962">
        <v>9</v>
      </c>
      <c r="G962">
        <f t="shared" si="14"/>
        <v>1</v>
      </c>
    </row>
    <row r="963" spans="4:7" x14ac:dyDescent="0.25">
      <c r="D963" s="4" t="s">
        <v>97</v>
      </c>
      <c r="E963">
        <v>30036</v>
      </c>
      <c r="F963">
        <v>10</v>
      </c>
      <c r="G963">
        <f t="shared" ref="G963:G1026" si="15">COUNTIF($D$2:$D$1071,D963)</f>
        <v>1</v>
      </c>
    </row>
    <row r="964" spans="4:7" x14ac:dyDescent="0.25">
      <c r="D964" s="4" t="s">
        <v>96</v>
      </c>
      <c r="E964">
        <v>30036</v>
      </c>
      <c r="F964">
        <v>11</v>
      </c>
      <c r="G964">
        <f t="shared" si="15"/>
        <v>1</v>
      </c>
    </row>
    <row r="965" spans="4:7" x14ac:dyDescent="0.25">
      <c r="D965" s="4" t="s">
        <v>95</v>
      </c>
      <c r="E965">
        <v>30036</v>
      </c>
      <c r="F965">
        <v>13</v>
      </c>
      <c r="G965">
        <f t="shared" si="15"/>
        <v>1</v>
      </c>
    </row>
    <row r="966" spans="4:7" x14ac:dyDescent="0.25">
      <c r="D966" s="4" t="s">
        <v>94</v>
      </c>
      <c r="E966">
        <v>30036</v>
      </c>
      <c r="F966">
        <v>16</v>
      </c>
      <c r="G966">
        <f t="shared" si="15"/>
        <v>1</v>
      </c>
    </row>
    <row r="967" spans="4:7" x14ac:dyDescent="0.25">
      <c r="D967" s="4" t="s">
        <v>93</v>
      </c>
      <c r="E967">
        <v>30036</v>
      </c>
      <c r="F967">
        <v>17</v>
      </c>
      <c r="G967">
        <f t="shared" si="15"/>
        <v>1</v>
      </c>
    </row>
    <row r="968" spans="4:7" x14ac:dyDescent="0.25">
      <c r="D968" s="4" t="s">
        <v>92</v>
      </c>
      <c r="E968">
        <v>30036</v>
      </c>
      <c r="F968">
        <v>18</v>
      </c>
      <c r="G968">
        <f t="shared" si="15"/>
        <v>1</v>
      </c>
    </row>
    <row r="969" spans="4:7" x14ac:dyDescent="0.25">
      <c r="D969" s="4" t="s">
        <v>91</v>
      </c>
      <c r="E969">
        <v>30036</v>
      </c>
      <c r="F969">
        <v>22</v>
      </c>
      <c r="G969">
        <f t="shared" si="15"/>
        <v>1</v>
      </c>
    </row>
    <row r="970" spans="4:7" x14ac:dyDescent="0.25">
      <c r="D970" s="4" t="s">
        <v>90</v>
      </c>
      <c r="E970">
        <v>30036</v>
      </c>
      <c r="F970">
        <v>23</v>
      </c>
      <c r="G970">
        <f t="shared" si="15"/>
        <v>1</v>
      </c>
    </row>
    <row r="971" spans="4:7" x14ac:dyDescent="0.25">
      <c r="D971" s="4" t="s">
        <v>89</v>
      </c>
      <c r="E971">
        <v>30036</v>
      </c>
      <c r="F971">
        <v>24</v>
      </c>
      <c r="G971">
        <f t="shared" si="15"/>
        <v>1</v>
      </c>
    </row>
    <row r="972" spans="4:7" x14ac:dyDescent="0.25">
      <c r="D972" s="4" t="s">
        <v>88</v>
      </c>
      <c r="E972">
        <v>30036</v>
      </c>
      <c r="F972">
        <v>25</v>
      </c>
      <c r="G972">
        <f t="shared" si="15"/>
        <v>2</v>
      </c>
    </row>
    <row r="973" spans="4:7" x14ac:dyDescent="0.25">
      <c r="D973" s="4" t="s">
        <v>87</v>
      </c>
      <c r="E973">
        <v>30036</v>
      </c>
      <c r="F973">
        <v>26</v>
      </c>
      <c r="G973">
        <f t="shared" si="15"/>
        <v>1</v>
      </c>
    </row>
    <row r="974" spans="4:7" x14ac:dyDescent="0.25">
      <c r="D974" s="4" t="s">
        <v>86</v>
      </c>
      <c r="E974">
        <v>30036</v>
      </c>
      <c r="F974">
        <v>27</v>
      </c>
      <c r="G974">
        <f t="shared" si="15"/>
        <v>1</v>
      </c>
    </row>
    <row r="975" spans="4:7" x14ac:dyDescent="0.25">
      <c r="D975" s="4" t="s">
        <v>75</v>
      </c>
      <c r="E975">
        <v>30037</v>
      </c>
      <c r="F975">
        <v>0</v>
      </c>
      <c r="G975">
        <f t="shared" si="15"/>
        <v>2</v>
      </c>
    </row>
    <row r="976" spans="4:7" x14ac:dyDescent="0.25">
      <c r="D976" s="4" t="s">
        <v>85</v>
      </c>
      <c r="E976">
        <v>30037</v>
      </c>
      <c r="F976">
        <v>2</v>
      </c>
      <c r="G976">
        <f t="shared" si="15"/>
        <v>1</v>
      </c>
    </row>
    <row r="977" spans="4:7" x14ac:dyDescent="0.25">
      <c r="D977" s="4" t="s">
        <v>84</v>
      </c>
      <c r="E977">
        <v>30037</v>
      </c>
      <c r="F977">
        <v>3</v>
      </c>
      <c r="G977">
        <f t="shared" si="15"/>
        <v>1</v>
      </c>
    </row>
    <row r="978" spans="4:7" x14ac:dyDescent="0.25">
      <c r="D978" s="4" t="s">
        <v>83</v>
      </c>
      <c r="E978">
        <v>30037</v>
      </c>
      <c r="F978">
        <v>5</v>
      </c>
      <c r="G978">
        <f t="shared" si="15"/>
        <v>1</v>
      </c>
    </row>
    <row r="979" spans="4:7" x14ac:dyDescent="0.25">
      <c r="D979" s="4" t="s">
        <v>82</v>
      </c>
      <c r="E979">
        <v>30037</v>
      </c>
      <c r="F979">
        <v>6</v>
      </c>
      <c r="G979">
        <f t="shared" si="15"/>
        <v>1</v>
      </c>
    </row>
    <row r="980" spans="4:7" x14ac:dyDescent="0.25">
      <c r="D980" s="4" t="s">
        <v>81</v>
      </c>
      <c r="E980">
        <v>30037</v>
      </c>
      <c r="F980">
        <v>7</v>
      </c>
      <c r="G980">
        <f t="shared" si="15"/>
        <v>1</v>
      </c>
    </row>
    <row r="981" spans="4:7" x14ac:dyDescent="0.25">
      <c r="D981" s="4" t="s">
        <v>80</v>
      </c>
      <c r="E981">
        <v>30037</v>
      </c>
      <c r="F981">
        <v>8</v>
      </c>
      <c r="G981">
        <f t="shared" si="15"/>
        <v>1</v>
      </c>
    </row>
    <row r="982" spans="4:7" x14ac:dyDescent="0.25">
      <c r="D982" s="4" t="s">
        <v>79</v>
      </c>
      <c r="E982">
        <v>30037</v>
      </c>
      <c r="F982">
        <v>9</v>
      </c>
      <c r="G982">
        <f t="shared" si="15"/>
        <v>1</v>
      </c>
    </row>
    <row r="983" spans="4:7" x14ac:dyDescent="0.25">
      <c r="D983" s="4" t="s">
        <v>78</v>
      </c>
      <c r="E983">
        <v>30037</v>
      </c>
      <c r="F983">
        <v>10</v>
      </c>
      <c r="G983">
        <f t="shared" si="15"/>
        <v>1</v>
      </c>
    </row>
    <row r="984" spans="4:7" x14ac:dyDescent="0.25">
      <c r="D984" s="4" t="s">
        <v>77</v>
      </c>
      <c r="E984">
        <v>30037</v>
      </c>
      <c r="F984">
        <v>11</v>
      </c>
      <c r="G984">
        <f t="shared" si="15"/>
        <v>1</v>
      </c>
    </row>
    <row r="985" spans="4:7" x14ac:dyDescent="0.25">
      <c r="D985" s="4" t="s">
        <v>76</v>
      </c>
      <c r="E985">
        <v>30037</v>
      </c>
      <c r="F985">
        <v>12</v>
      </c>
      <c r="G985">
        <f t="shared" si="15"/>
        <v>1</v>
      </c>
    </row>
    <row r="986" spans="4:7" x14ac:dyDescent="0.25">
      <c r="D986" s="4" t="s">
        <v>75</v>
      </c>
      <c r="E986">
        <v>30037</v>
      </c>
      <c r="F986">
        <v>13</v>
      </c>
      <c r="G986">
        <f t="shared" si="15"/>
        <v>2</v>
      </c>
    </row>
    <row r="987" spans="4:7" x14ac:dyDescent="0.25">
      <c r="D987" s="4" t="s">
        <v>57</v>
      </c>
      <c r="E987">
        <v>30038</v>
      </c>
      <c r="F987">
        <v>0</v>
      </c>
      <c r="G987">
        <f t="shared" si="15"/>
        <v>2</v>
      </c>
    </row>
    <row r="988" spans="4:7" x14ac:dyDescent="0.25">
      <c r="D988" s="4" t="s">
        <v>74</v>
      </c>
      <c r="E988">
        <v>30038</v>
      </c>
      <c r="F988">
        <v>1</v>
      </c>
      <c r="G988">
        <f t="shared" si="15"/>
        <v>1</v>
      </c>
    </row>
    <row r="989" spans="4:7" x14ac:dyDescent="0.25">
      <c r="D989" s="4" t="s">
        <v>73</v>
      </c>
      <c r="E989">
        <v>30038</v>
      </c>
      <c r="F989">
        <v>2</v>
      </c>
      <c r="G989">
        <f t="shared" si="15"/>
        <v>1</v>
      </c>
    </row>
    <row r="990" spans="4:7" x14ac:dyDescent="0.25">
      <c r="D990" s="4" t="s">
        <v>72</v>
      </c>
      <c r="E990">
        <v>30038</v>
      </c>
      <c r="F990">
        <v>3</v>
      </c>
      <c r="G990">
        <f t="shared" si="15"/>
        <v>1</v>
      </c>
    </row>
    <row r="991" spans="4:7" x14ac:dyDescent="0.25">
      <c r="D991" s="4" t="s">
        <v>71</v>
      </c>
      <c r="E991">
        <v>30038</v>
      </c>
      <c r="F991">
        <v>4</v>
      </c>
      <c r="G991">
        <f t="shared" si="15"/>
        <v>1</v>
      </c>
    </row>
    <row r="992" spans="4:7" x14ac:dyDescent="0.25">
      <c r="D992" s="4" t="s">
        <v>70</v>
      </c>
      <c r="E992">
        <v>30038</v>
      </c>
      <c r="F992">
        <v>5</v>
      </c>
      <c r="G992">
        <f t="shared" si="15"/>
        <v>1</v>
      </c>
    </row>
    <row r="993" spans="4:7" x14ac:dyDescent="0.25">
      <c r="D993" s="4" t="s">
        <v>69</v>
      </c>
      <c r="E993">
        <v>30038</v>
      </c>
      <c r="F993">
        <v>6</v>
      </c>
      <c r="G993">
        <f t="shared" si="15"/>
        <v>1</v>
      </c>
    </row>
    <row r="994" spans="4:7" x14ac:dyDescent="0.25">
      <c r="D994" s="4" t="s">
        <v>68</v>
      </c>
      <c r="E994">
        <v>30038</v>
      </c>
      <c r="F994">
        <v>7</v>
      </c>
      <c r="G994">
        <f t="shared" si="15"/>
        <v>1</v>
      </c>
    </row>
    <row r="995" spans="4:7" x14ac:dyDescent="0.25">
      <c r="D995" s="4" t="s">
        <v>67</v>
      </c>
      <c r="E995">
        <v>30038</v>
      </c>
      <c r="F995">
        <v>8</v>
      </c>
      <c r="G995">
        <f t="shared" si="15"/>
        <v>1</v>
      </c>
    </row>
    <row r="996" spans="4:7" x14ac:dyDescent="0.25">
      <c r="D996" s="4" t="s">
        <v>66</v>
      </c>
      <c r="E996">
        <v>30038</v>
      </c>
      <c r="F996">
        <v>9</v>
      </c>
      <c r="G996">
        <f t="shared" si="15"/>
        <v>1</v>
      </c>
    </row>
    <row r="997" spans="4:7" x14ac:dyDescent="0.25">
      <c r="D997" s="4" t="s">
        <v>65</v>
      </c>
      <c r="E997">
        <v>30038</v>
      </c>
      <c r="F997">
        <v>10</v>
      </c>
      <c r="G997">
        <f t="shared" si="15"/>
        <v>1</v>
      </c>
    </row>
    <row r="998" spans="4:7" x14ac:dyDescent="0.25">
      <c r="D998" s="4" t="s">
        <v>64</v>
      </c>
      <c r="E998">
        <v>30038</v>
      </c>
      <c r="F998">
        <v>11</v>
      </c>
      <c r="G998">
        <f t="shared" si="15"/>
        <v>1</v>
      </c>
    </row>
    <row r="999" spans="4:7" x14ac:dyDescent="0.25">
      <c r="D999" s="4" t="s">
        <v>63</v>
      </c>
      <c r="E999">
        <v>30038</v>
      </c>
      <c r="F999">
        <v>12</v>
      </c>
      <c r="G999">
        <f t="shared" si="15"/>
        <v>1</v>
      </c>
    </row>
    <row r="1000" spans="4:7" x14ac:dyDescent="0.25">
      <c r="D1000" s="4" t="s">
        <v>62</v>
      </c>
      <c r="E1000">
        <v>30038</v>
      </c>
      <c r="F1000">
        <v>13</v>
      </c>
      <c r="G1000">
        <f t="shared" si="15"/>
        <v>1</v>
      </c>
    </row>
    <row r="1001" spans="4:7" x14ac:dyDescent="0.25">
      <c r="D1001" s="4" t="s">
        <v>61</v>
      </c>
      <c r="E1001">
        <v>30038</v>
      </c>
      <c r="F1001">
        <v>14</v>
      </c>
      <c r="G1001">
        <f t="shared" si="15"/>
        <v>1</v>
      </c>
    </row>
    <row r="1002" spans="4:7" x14ac:dyDescent="0.25">
      <c r="D1002" s="4" t="s">
        <v>60</v>
      </c>
      <c r="E1002">
        <v>30038</v>
      </c>
      <c r="F1002">
        <v>15</v>
      </c>
      <c r="G1002">
        <f t="shared" si="15"/>
        <v>1</v>
      </c>
    </row>
    <row r="1003" spans="4:7" x14ac:dyDescent="0.25">
      <c r="D1003" s="4" t="s">
        <v>59</v>
      </c>
      <c r="E1003">
        <v>30038</v>
      </c>
      <c r="F1003">
        <v>16</v>
      </c>
      <c r="G1003">
        <f t="shared" si="15"/>
        <v>1</v>
      </c>
    </row>
    <row r="1004" spans="4:7" x14ac:dyDescent="0.25">
      <c r="D1004" s="4" t="s">
        <v>58</v>
      </c>
      <c r="E1004">
        <v>30038</v>
      </c>
      <c r="F1004">
        <v>17</v>
      </c>
      <c r="G1004">
        <f t="shared" si="15"/>
        <v>1</v>
      </c>
    </row>
    <row r="1005" spans="4:7" x14ac:dyDescent="0.25">
      <c r="D1005" s="4" t="s">
        <v>57</v>
      </c>
      <c r="E1005">
        <v>30038</v>
      </c>
      <c r="F1005">
        <v>18</v>
      </c>
      <c r="G1005">
        <f t="shared" si="15"/>
        <v>2</v>
      </c>
    </row>
    <row r="1006" spans="4:7" x14ac:dyDescent="0.25">
      <c r="D1006" s="4" t="s">
        <v>56</v>
      </c>
      <c r="E1006">
        <v>30038</v>
      </c>
      <c r="F1006">
        <v>20</v>
      </c>
      <c r="G1006">
        <f t="shared" si="15"/>
        <v>1</v>
      </c>
    </row>
    <row r="1007" spans="4:7" x14ac:dyDescent="0.25">
      <c r="D1007" s="4" t="s">
        <v>55</v>
      </c>
      <c r="E1007">
        <v>30038</v>
      </c>
      <c r="F1007">
        <v>21</v>
      </c>
      <c r="G1007">
        <f t="shared" si="15"/>
        <v>1</v>
      </c>
    </row>
    <row r="1008" spans="4:7" x14ac:dyDescent="0.25">
      <c r="D1008" s="4" t="s">
        <v>54</v>
      </c>
      <c r="E1008">
        <v>30039</v>
      </c>
      <c r="F1008">
        <v>0</v>
      </c>
      <c r="G1008">
        <f t="shared" si="15"/>
        <v>2</v>
      </c>
    </row>
    <row r="1009" spans="4:7" x14ac:dyDescent="0.25">
      <c r="D1009" s="4" t="s">
        <v>54</v>
      </c>
      <c r="E1009">
        <v>30039</v>
      </c>
      <c r="F1009">
        <v>4</v>
      </c>
      <c r="G1009">
        <f t="shared" si="15"/>
        <v>2</v>
      </c>
    </row>
    <row r="1010" spans="4:7" x14ac:dyDescent="0.25">
      <c r="D1010" s="4" t="s">
        <v>53</v>
      </c>
      <c r="E1010">
        <v>30039</v>
      </c>
      <c r="F1010">
        <v>5</v>
      </c>
      <c r="G1010">
        <f t="shared" si="15"/>
        <v>1</v>
      </c>
    </row>
    <row r="1011" spans="4:7" x14ac:dyDescent="0.25">
      <c r="D1011" s="4" t="s">
        <v>52</v>
      </c>
      <c r="E1011">
        <v>30039</v>
      </c>
      <c r="F1011">
        <v>6</v>
      </c>
      <c r="G1011">
        <f t="shared" si="15"/>
        <v>1</v>
      </c>
    </row>
    <row r="1012" spans="4:7" x14ac:dyDescent="0.25">
      <c r="D1012" s="4" t="s">
        <v>51</v>
      </c>
      <c r="E1012">
        <v>30039</v>
      </c>
      <c r="F1012">
        <v>7</v>
      </c>
      <c r="G1012">
        <f t="shared" si="15"/>
        <v>1</v>
      </c>
    </row>
    <row r="1013" spans="4:7" x14ac:dyDescent="0.25">
      <c r="D1013" s="4" t="s">
        <v>50</v>
      </c>
      <c r="E1013">
        <v>30039</v>
      </c>
      <c r="F1013">
        <v>200</v>
      </c>
      <c r="G1013">
        <f t="shared" si="15"/>
        <v>1</v>
      </c>
    </row>
    <row r="1014" spans="4:7" x14ac:dyDescent="0.25">
      <c r="D1014" s="4" t="s">
        <v>49</v>
      </c>
      <c r="E1014">
        <v>30039</v>
      </c>
      <c r="F1014">
        <v>207</v>
      </c>
      <c r="G1014">
        <f t="shared" si="15"/>
        <v>1</v>
      </c>
    </row>
    <row r="1015" spans="4:7" x14ac:dyDescent="0.25">
      <c r="D1015" s="4" t="s">
        <v>48</v>
      </c>
      <c r="E1015">
        <v>30039</v>
      </c>
      <c r="F1015">
        <v>212</v>
      </c>
      <c r="G1015">
        <f t="shared" si="15"/>
        <v>1</v>
      </c>
    </row>
    <row r="1016" spans="4:7" x14ac:dyDescent="0.25">
      <c r="D1016" s="4" t="s">
        <v>47</v>
      </c>
      <c r="E1016">
        <v>30039</v>
      </c>
      <c r="F1016">
        <v>213</v>
      </c>
      <c r="G1016">
        <f t="shared" si="15"/>
        <v>1</v>
      </c>
    </row>
    <row r="1017" spans="4:7" x14ac:dyDescent="0.25">
      <c r="D1017" s="4" t="s">
        <v>46</v>
      </c>
      <c r="E1017">
        <v>30039</v>
      </c>
      <c r="F1017">
        <v>300</v>
      </c>
      <c r="G1017">
        <f t="shared" si="15"/>
        <v>1</v>
      </c>
    </row>
    <row r="1018" spans="4:7" x14ac:dyDescent="0.25">
      <c r="D1018" s="4" t="s">
        <v>45</v>
      </c>
      <c r="E1018">
        <v>30039</v>
      </c>
      <c r="F1018">
        <v>302</v>
      </c>
      <c r="G1018">
        <f t="shared" si="15"/>
        <v>1</v>
      </c>
    </row>
    <row r="1019" spans="4:7" x14ac:dyDescent="0.25">
      <c r="D1019" s="4" t="s">
        <v>2057</v>
      </c>
      <c r="E1019">
        <v>30039</v>
      </c>
      <c r="F1019">
        <v>307</v>
      </c>
      <c r="G1019">
        <f t="shared" si="15"/>
        <v>1</v>
      </c>
    </row>
    <row r="1020" spans="4:7" x14ac:dyDescent="0.25">
      <c r="D1020" s="4" t="s">
        <v>44</v>
      </c>
      <c r="E1020">
        <v>30039</v>
      </c>
      <c r="F1020">
        <v>308</v>
      </c>
      <c r="G1020">
        <f t="shared" si="15"/>
        <v>1</v>
      </c>
    </row>
    <row r="1021" spans="4:7" x14ac:dyDescent="0.25">
      <c r="D1021" s="4" t="s">
        <v>43</v>
      </c>
      <c r="E1021">
        <v>30039</v>
      </c>
      <c r="F1021">
        <v>309</v>
      </c>
      <c r="G1021">
        <f t="shared" si="15"/>
        <v>1</v>
      </c>
    </row>
    <row r="1022" spans="4:7" x14ac:dyDescent="0.25">
      <c r="D1022" s="4" t="s">
        <v>42</v>
      </c>
      <c r="E1022">
        <v>30039</v>
      </c>
      <c r="F1022">
        <v>500</v>
      </c>
      <c r="G1022">
        <f t="shared" si="15"/>
        <v>1</v>
      </c>
    </row>
    <row r="1023" spans="4:7" x14ac:dyDescent="0.25">
      <c r="D1023" s="4" t="s">
        <v>41</v>
      </c>
      <c r="E1023">
        <v>30039</v>
      </c>
      <c r="F1023">
        <v>501</v>
      </c>
      <c r="G1023">
        <f t="shared" si="15"/>
        <v>1</v>
      </c>
    </row>
    <row r="1024" spans="4:7" x14ac:dyDescent="0.25">
      <c r="D1024" s="4" t="s">
        <v>40</v>
      </c>
      <c r="E1024">
        <v>30039</v>
      </c>
      <c r="F1024">
        <v>502</v>
      </c>
      <c r="G1024">
        <f t="shared" si="15"/>
        <v>1</v>
      </c>
    </row>
    <row r="1025" spans="4:7" x14ac:dyDescent="0.25">
      <c r="D1025" s="4" t="s">
        <v>39</v>
      </c>
      <c r="E1025">
        <v>30039</v>
      </c>
      <c r="F1025">
        <v>503</v>
      </c>
      <c r="G1025">
        <f t="shared" si="15"/>
        <v>1</v>
      </c>
    </row>
    <row r="1026" spans="4:7" x14ac:dyDescent="0.25">
      <c r="D1026" s="4" t="s">
        <v>38</v>
      </c>
      <c r="E1026">
        <v>30039</v>
      </c>
      <c r="F1026">
        <v>504</v>
      </c>
      <c r="G1026">
        <f t="shared" si="15"/>
        <v>1</v>
      </c>
    </row>
    <row r="1027" spans="4:7" x14ac:dyDescent="0.25">
      <c r="D1027" s="4" t="s">
        <v>37</v>
      </c>
      <c r="E1027">
        <v>30039</v>
      </c>
      <c r="F1027">
        <v>600</v>
      </c>
      <c r="G1027">
        <f t="shared" ref="G1027:G1071" si="16">COUNTIF($D$2:$D$1071,D1027)</f>
        <v>1</v>
      </c>
    </row>
    <row r="1028" spans="4:7" x14ac:dyDescent="0.25">
      <c r="D1028" s="4" t="s">
        <v>36</v>
      </c>
      <c r="E1028">
        <v>30039</v>
      </c>
      <c r="F1028">
        <v>601</v>
      </c>
      <c r="G1028">
        <f t="shared" si="16"/>
        <v>1</v>
      </c>
    </row>
    <row r="1029" spans="4:7" x14ac:dyDescent="0.25">
      <c r="D1029" s="4" t="s">
        <v>35</v>
      </c>
      <c r="E1029">
        <v>30039</v>
      </c>
      <c r="F1029">
        <v>602</v>
      </c>
      <c r="G1029">
        <f t="shared" si="16"/>
        <v>1</v>
      </c>
    </row>
    <row r="1030" spans="4:7" x14ac:dyDescent="0.25">
      <c r="D1030" s="4" t="s">
        <v>34</v>
      </c>
      <c r="E1030">
        <v>30039</v>
      </c>
      <c r="F1030">
        <v>700</v>
      </c>
      <c r="G1030">
        <f t="shared" si="16"/>
        <v>1</v>
      </c>
    </row>
    <row r="1031" spans="4:7" x14ac:dyDescent="0.25">
      <c r="D1031" s="4" t="s">
        <v>33</v>
      </c>
      <c r="E1031">
        <v>30039</v>
      </c>
      <c r="F1031">
        <v>701</v>
      </c>
      <c r="G1031">
        <f t="shared" si="16"/>
        <v>1</v>
      </c>
    </row>
    <row r="1032" spans="4:7" x14ac:dyDescent="0.25">
      <c r="D1032" s="4" t="s">
        <v>32</v>
      </c>
      <c r="E1032">
        <v>30039</v>
      </c>
      <c r="F1032">
        <v>702</v>
      </c>
      <c r="G1032">
        <f t="shared" si="16"/>
        <v>1</v>
      </c>
    </row>
    <row r="1033" spans="4:7" x14ac:dyDescent="0.25">
      <c r="D1033" s="4" t="s">
        <v>26</v>
      </c>
      <c r="E1033">
        <v>30040</v>
      </c>
      <c r="F1033">
        <v>0</v>
      </c>
      <c r="G1033">
        <f t="shared" si="16"/>
        <v>2</v>
      </c>
    </row>
    <row r="1034" spans="4:7" x14ac:dyDescent="0.25">
      <c r="D1034" s="4" t="s">
        <v>31</v>
      </c>
      <c r="E1034">
        <v>30040</v>
      </c>
      <c r="F1034">
        <v>1</v>
      </c>
      <c r="G1034">
        <f t="shared" si="16"/>
        <v>1</v>
      </c>
    </row>
    <row r="1035" spans="4:7" x14ac:dyDescent="0.25">
      <c r="D1035" s="4" t="s">
        <v>30</v>
      </c>
      <c r="E1035">
        <v>30040</v>
      </c>
      <c r="F1035">
        <v>2</v>
      </c>
      <c r="G1035">
        <f t="shared" si="16"/>
        <v>1</v>
      </c>
    </row>
    <row r="1036" spans="4:7" x14ac:dyDescent="0.25">
      <c r="D1036" s="4" t="s">
        <v>29</v>
      </c>
      <c r="E1036">
        <v>30040</v>
      </c>
      <c r="F1036">
        <v>3</v>
      </c>
      <c r="G1036">
        <f t="shared" si="16"/>
        <v>1</v>
      </c>
    </row>
    <row r="1037" spans="4:7" x14ac:dyDescent="0.25">
      <c r="D1037" s="4" t="s">
        <v>28</v>
      </c>
      <c r="E1037">
        <v>30040</v>
      </c>
      <c r="F1037">
        <v>4</v>
      </c>
      <c r="G1037">
        <f t="shared" si="16"/>
        <v>1</v>
      </c>
    </row>
    <row r="1038" spans="4:7" x14ac:dyDescent="0.25">
      <c r="D1038" s="4" t="s">
        <v>27</v>
      </c>
      <c r="E1038">
        <v>30040</v>
      </c>
      <c r="F1038">
        <v>5</v>
      </c>
      <c r="G1038">
        <f t="shared" si="16"/>
        <v>1</v>
      </c>
    </row>
    <row r="1039" spans="4:7" x14ac:dyDescent="0.25">
      <c r="D1039" s="4" t="s">
        <v>26</v>
      </c>
      <c r="E1039">
        <v>30040</v>
      </c>
      <c r="F1039">
        <v>6</v>
      </c>
      <c r="G1039">
        <f t="shared" si="16"/>
        <v>2</v>
      </c>
    </row>
    <row r="1040" spans="4:7" x14ac:dyDescent="0.25">
      <c r="D1040" s="4" t="s">
        <v>25</v>
      </c>
      <c r="E1040">
        <v>30040</v>
      </c>
      <c r="F1040">
        <v>7</v>
      </c>
      <c r="G1040">
        <f t="shared" si="16"/>
        <v>1</v>
      </c>
    </row>
    <row r="1041" spans="4:7" x14ac:dyDescent="0.25">
      <c r="D1041" s="4" t="s">
        <v>22</v>
      </c>
      <c r="E1041">
        <v>30041</v>
      </c>
      <c r="F1041">
        <v>0</v>
      </c>
      <c r="G1041">
        <f t="shared" si="16"/>
        <v>2</v>
      </c>
    </row>
    <row r="1042" spans="4:7" x14ac:dyDescent="0.25">
      <c r="D1042" s="4" t="s">
        <v>24</v>
      </c>
      <c r="E1042">
        <v>30041</v>
      </c>
      <c r="F1042">
        <v>1</v>
      </c>
      <c r="G1042">
        <f t="shared" si="16"/>
        <v>1</v>
      </c>
    </row>
    <row r="1043" spans="4:7" x14ac:dyDescent="0.25">
      <c r="D1043" s="4" t="s">
        <v>23</v>
      </c>
      <c r="E1043">
        <v>30041</v>
      </c>
      <c r="F1043">
        <v>2</v>
      </c>
      <c r="G1043">
        <f t="shared" si="16"/>
        <v>1</v>
      </c>
    </row>
    <row r="1044" spans="4:7" x14ac:dyDescent="0.25">
      <c r="D1044" s="4" t="s">
        <v>22</v>
      </c>
      <c r="E1044">
        <v>30041</v>
      </c>
      <c r="F1044">
        <v>300</v>
      </c>
      <c r="G1044">
        <f t="shared" si="16"/>
        <v>2</v>
      </c>
    </row>
    <row r="1045" spans="4:7" x14ac:dyDescent="0.25">
      <c r="D1045" s="4" t="s">
        <v>21</v>
      </c>
      <c r="E1045">
        <v>30041</v>
      </c>
      <c r="F1045">
        <v>301</v>
      </c>
      <c r="G1045">
        <f t="shared" si="16"/>
        <v>1</v>
      </c>
    </row>
    <row r="1046" spans="4:7" x14ac:dyDescent="0.25">
      <c r="D1046" s="4" t="s">
        <v>20</v>
      </c>
      <c r="E1046">
        <v>30041</v>
      </c>
      <c r="F1046">
        <v>302</v>
      </c>
      <c r="G1046">
        <f t="shared" si="16"/>
        <v>1</v>
      </c>
    </row>
    <row r="1047" spans="4:7" x14ac:dyDescent="0.25">
      <c r="D1047" s="4" t="s">
        <v>19</v>
      </c>
      <c r="E1047">
        <v>30041</v>
      </c>
      <c r="F1047">
        <v>303</v>
      </c>
      <c r="G1047">
        <f t="shared" si="16"/>
        <v>1</v>
      </c>
    </row>
    <row r="1048" spans="4:7" x14ac:dyDescent="0.25">
      <c r="D1048" s="4" t="s">
        <v>18</v>
      </c>
      <c r="E1048">
        <v>30041</v>
      </c>
      <c r="F1048">
        <v>304</v>
      </c>
      <c r="G1048">
        <f t="shared" si="16"/>
        <v>1</v>
      </c>
    </row>
    <row r="1049" spans="4:7" x14ac:dyDescent="0.25">
      <c r="D1049" s="4" t="s">
        <v>12</v>
      </c>
      <c r="E1049">
        <v>30042</v>
      </c>
      <c r="F1049">
        <v>0</v>
      </c>
      <c r="G1049">
        <f t="shared" si="16"/>
        <v>2</v>
      </c>
    </row>
    <row r="1050" spans="4:7" x14ac:dyDescent="0.25">
      <c r="D1050" s="4" t="s">
        <v>17</v>
      </c>
      <c r="E1050">
        <v>30042</v>
      </c>
      <c r="F1050">
        <v>1</v>
      </c>
      <c r="G1050">
        <f t="shared" si="16"/>
        <v>1</v>
      </c>
    </row>
    <row r="1051" spans="4:7" x14ac:dyDescent="0.25">
      <c r="D1051" s="4" t="s">
        <v>16</v>
      </c>
      <c r="E1051">
        <v>30042</v>
      </c>
      <c r="F1051">
        <v>2</v>
      </c>
      <c r="G1051">
        <f t="shared" si="16"/>
        <v>1</v>
      </c>
    </row>
    <row r="1052" spans="4:7" x14ac:dyDescent="0.25">
      <c r="D1052" s="4" t="s">
        <v>15</v>
      </c>
      <c r="E1052">
        <v>30042</v>
      </c>
      <c r="F1052">
        <v>3</v>
      </c>
      <c r="G1052">
        <f t="shared" si="16"/>
        <v>1</v>
      </c>
    </row>
    <row r="1053" spans="4:7" x14ac:dyDescent="0.25">
      <c r="D1053" s="4" t="s">
        <v>14</v>
      </c>
      <c r="E1053">
        <v>30042</v>
      </c>
      <c r="F1053">
        <v>4</v>
      </c>
      <c r="G1053">
        <f t="shared" si="16"/>
        <v>1</v>
      </c>
    </row>
    <row r="1054" spans="4:7" x14ac:dyDescent="0.25">
      <c r="D1054" s="4" t="s">
        <v>13</v>
      </c>
      <c r="E1054">
        <v>30042</v>
      </c>
      <c r="F1054">
        <v>5</v>
      </c>
      <c r="G1054">
        <f t="shared" si="16"/>
        <v>1</v>
      </c>
    </row>
    <row r="1055" spans="4:7" x14ac:dyDescent="0.25">
      <c r="D1055" s="4" t="s">
        <v>12</v>
      </c>
      <c r="E1055">
        <v>30042</v>
      </c>
      <c r="F1055">
        <v>7</v>
      </c>
      <c r="G1055">
        <f t="shared" si="16"/>
        <v>2</v>
      </c>
    </row>
    <row r="1056" spans="4:7" x14ac:dyDescent="0.25">
      <c r="D1056" s="4" t="s">
        <v>8</v>
      </c>
      <c r="E1056">
        <v>30043</v>
      </c>
      <c r="F1056">
        <v>0</v>
      </c>
      <c r="G1056">
        <f t="shared" si="16"/>
        <v>2</v>
      </c>
    </row>
    <row r="1057" spans="4:7" x14ac:dyDescent="0.25">
      <c r="D1057" s="4" t="s">
        <v>11</v>
      </c>
      <c r="E1057">
        <v>30043</v>
      </c>
      <c r="F1057">
        <v>1</v>
      </c>
      <c r="G1057">
        <f t="shared" si="16"/>
        <v>1</v>
      </c>
    </row>
    <row r="1058" spans="4:7" x14ac:dyDescent="0.25">
      <c r="D1058" s="4" t="s">
        <v>10</v>
      </c>
      <c r="E1058">
        <v>30043</v>
      </c>
      <c r="F1058">
        <v>2</v>
      </c>
      <c r="G1058">
        <f t="shared" si="16"/>
        <v>1</v>
      </c>
    </row>
    <row r="1059" spans="4:7" x14ac:dyDescent="0.25">
      <c r="D1059" s="4" t="s">
        <v>9</v>
      </c>
      <c r="E1059">
        <v>30043</v>
      </c>
      <c r="F1059">
        <v>3</v>
      </c>
      <c r="G1059">
        <f t="shared" si="16"/>
        <v>1</v>
      </c>
    </row>
    <row r="1060" spans="4:7" x14ac:dyDescent="0.25">
      <c r="D1060" s="4" t="s">
        <v>8</v>
      </c>
      <c r="E1060">
        <v>30043</v>
      </c>
      <c r="F1060">
        <v>4</v>
      </c>
      <c r="G1060">
        <f t="shared" si="16"/>
        <v>2</v>
      </c>
    </row>
    <row r="1061" spans="4:7" x14ac:dyDescent="0.25">
      <c r="D1061" s="4" t="s">
        <v>6</v>
      </c>
      <c r="E1061">
        <v>30901</v>
      </c>
      <c r="F1061">
        <v>0</v>
      </c>
      <c r="G1061">
        <f t="shared" si="16"/>
        <v>2</v>
      </c>
    </row>
    <row r="1062" spans="4:7" x14ac:dyDescent="0.25">
      <c r="D1062" s="4" t="s">
        <v>7</v>
      </c>
      <c r="E1062">
        <v>30901</v>
      </c>
      <c r="F1062">
        <v>2</v>
      </c>
      <c r="G1062">
        <f t="shared" si="16"/>
        <v>1</v>
      </c>
    </row>
    <row r="1063" spans="4:7" x14ac:dyDescent="0.25">
      <c r="D1063" s="4" t="s">
        <v>6</v>
      </c>
      <c r="E1063">
        <v>30901</v>
      </c>
      <c r="F1063">
        <v>3</v>
      </c>
      <c r="G1063">
        <f t="shared" si="16"/>
        <v>2</v>
      </c>
    </row>
    <row r="1064" spans="4:7" x14ac:dyDescent="0.25">
      <c r="D1064" s="4" t="s">
        <v>5</v>
      </c>
      <c r="E1064">
        <v>30901</v>
      </c>
      <c r="F1064">
        <v>4</v>
      </c>
      <c r="G1064">
        <f t="shared" si="16"/>
        <v>1</v>
      </c>
    </row>
    <row r="1065" spans="4:7" x14ac:dyDescent="0.25">
      <c r="D1065" s="4" t="s">
        <v>4</v>
      </c>
      <c r="E1065">
        <v>30901</v>
      </c>
      <c r="F1065">
        <v>5</v>
      </c>
      <c r="G1065">
        <f t="shared" si="16"/>
        <v>1</v>
      </c>
    </row>
    <row r="1066" spans="4:7" x14ac:dyDescent="0.25">
      <c r="D1066" s="4" t="s">
        <v>3</v>
      </c>
      <c r="E1066">
        <v>30902</v>
      </c>
      <c r="F1066">
        <v>0</v>
      </c>
      <c r="G1066">
        <f t="shared" si="16"/>
        <v>2</v>
      </c>
    </row>
    <row r="1067" spans="4:7" x14ac:dyDescent="0.25">
      <c r="D1067" s="4" t="s">
        <v>3</v>
      </c>
      <c r="E1067">
        <v>30902</v>
      </c>
      <c r="F1067">
        <v>1</v>
      </c>
      <c r="G1067">
        <f t="shared" si="16"/>
        <v>2</v>
      </c>
    </row>
    <row r="1068" spans="4:7" x14ac:dyDescent="0.25">
      <c r="D1068" s="4" t="s">
        <v>2</v>
      </c>
      <c r="E1068">
        <v>30902</v>
      </c>
      <c r="F1068">
        <v>2</v>
      </c>
      <c r="G1068">
        <f t="shared" si="16"/>
        <v>1</v>
      </c>
    </row>
    <row r="1069" spans="4:7" x14ac:dyDescent="0.25">
      <c r="D1069" s="4" t="s">
        <v>1</v>
      </c>
      <c r="E1069">
        <v>30902</v>
      </c>
      <c r="F1069">
        <v>3</v>
      </c>
      <c r="G1069">
        <f t="shared" si="16"/>
        <v>1</v>
      </c>
    </row>
    <row r="1070" spans="4:7" x14ac:dyDescent="0.25">
      <c r="D1070" s="4" t="s">
        <v>0</v>
      </c>
      <c r="E1070">
        <v>30902</v>
      </c>
      <c r="F1070">
        <v>4</v>
      </c>
      <c r="G1070">
        <f t="shared" si="16"/>
        <v>1</v>
      </c>
    </row>
    <row r="1071" spans="4:7" x14ac:dyDescent="0.25">
      <c r="D1071" s="4" t="s">
        <v>927</v>
      </c>
      <c r="E1071">
        <v>30999</v>
      </c>
      <c r="F1071">
        <v>0</v>
      </c>
      <c r="G1071">
        <f t="shared" si="16"/>
        <v>1</v>
      </c>
    </row>
  </sheetData>
  <sheetProtection algorithmName="SHA-512" hashValue="RA+dw6ly+rVRGN24Gl3VF0jjXWr3RFOM0GKqyWI4XsPF/QZdgLoYvt+TEBx/Z3UFUQdGsJ5IXMznXbT14eDdeA==" saltValue="QizXTTo85R0R36gp7dFHRg==" spinCount="100000" sheet="1" objects="1" scenarios="1"/>
  <conditionalFormatting sqref="G1:G1048576">
    <cfRule type="cellIs" dxfId="0" priority="1" operator="greaterThan">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82"/>
  <sheetViews>
    <sheetView zoomScaleNormal="100" workbookViewId="0">
      <selection activeCell="E2" sqref="E2"/>
    </sheetView>
  </sheetViews>
  <sheetFormatPr baseColWidth="10" defaultRowHeight="15" x14ac:dyDescent="0.25"/>
  <cols>
    <col min="1" max="1" width="6" bestFit="1" customWidth="1"/>
    <col min="2" max="2" width="72.42578125" bestFit="1" customWidth="1"/>
    <col min="3" max="3" width="22.85546875" bestFit="1" customWidth="1"/>
    <col min="4" max="4" width="255.85546875" bestFit="1" customWidth="1"/>
  </cols>
  <sheetData>
    <row r="1" spans="1:4" x14ac:dyDescent="0.25">
      <c r="A1" s="16" t="s">
        <v>1897</v>
      </c>
      <c r="B1" s="16" t="s">
        <v>1898</v>
      </c>
      <c r="C1" s="16" t="s">
        <v>1899</v>
      </c>
      <c r="D1" s="16" t="s">
        <v>1900</v>
      </c>
    </row>
    <row r="2" spans="1:4" x14ac:dyDescent="0.25">
      <c r="A2" s="17">
        <v>3657</v>
      </c>
      <c r="B2" s="17" t="s">
        <v>1937</v>
      </c>
      <c r="C2" s="17">
        <v>30</v>
      </c>
      <c r="D2" s="17"/>
    </row>
    <row r="3" spans="1:4" x14ac:dyDescent="0.25">
      <c r="A3" s="17">
        <v>30001</v>
      </c>
      <c r="B3" s="17" t="s">
        <v>1194</v>
      </c>
      <c r="C3" s="17">
        <v>30</v>
      </c>
      <c r="D3" s="17" t="s">
        <v>1195</v>
      </c>
    </row>
    <row r="4" spans="1:4" x14ac:dyDescent="0.25">
      <c r="A4" s="17">
        <v>30002</v>
      </c>
      <c r="B4" s="17" t="s">
        <v>1194</v>
      </c>
      <c r="C4" s="17">
        <v>30</v>
      </c>
      <c r="D4" s="17" t="s">
        <v>1196</v>
      </c>
    </row>
    <row r="5" spans="1:4" x14ac:dyDescent="0.25">
      <c r="A5" s="17">
        <v>30003</v>
      </c>
      <c r="B5" s="17" t="s">
        <v>1194</v>
      </c>
      <c r="C5" s="17">
        <v>30</v>
      </c>
      <c r="D5" s="17" t="s">
        <v>1197</v>
      </c>
    </row>
    <row r="6" spans="1:4" x14ac:dyDescent="0.25">
      <c r="A6" s="17">
        <v>30004</v>
      </c>
      <c r="B6" s="17" t="s">
        <v>1194</v>
      </c>
      <c r="C6" s="17">
        <v>30</v>
      </c>
      <c r="D6" s="17" t="s">
        <v>1198</v>
      </c>
    </row>
    <row r="7" spans="1:4" x14ac:dyDescent="0.25">
      <c r="A7" s="17">
        <v>30005</v>
      </c>
      <c r="B7" s="17" t="s">
        <v>1194</v>
      </c>
      <c r="C7" s="17">
        <v>30</v>
      </c>
      <c r="D7" s="17" t="s">
        <v>1199</v>
      </c>
    </row>
    <row r="8" spans="1:4" x14ac:dyDescent="0.25">
      <c r="A8" s="17">
        <v>30006</v>
      </c>
      <c r="B8" s="17" t="s">
        <v>1194</v>
      </c>
      <c r="C8" s="17">
        <v>30</v>
      </c>
      <c r="D8" s="17" t="s">
        <v>1200</v>
      </c>
    </row>
    <row r="9" spans="1:4" x14ac:dyDescent="0.25">
      <c r="A9" s="17">
        <v>30007</v>
      </c>
      <c r="B9" s="17" t="s">
        <v>1194</v>
      </c>
      <c r="C9" s="17">
        <v>30</v>
      </c>
      <c r="D9" s="17" t="s">
        <v>1201</v>
      </c>
    </row>
    <row r="10" spans="1:4" x14ac:dyDescent="0.25">
      <c r="A10" s="17">
        <v>30008</v>
      </c>
      <c r="B10" s="17" t="s">
        <v>1194</v>
      </c>
      <c r="C10" s="17">
        <v>30</v>
      </c>
      <c r="D10" s="17" t="s">
        <v>1202</v>
      </c>
    </row>
    <row r="11" spans="1:4" x14ac:dyDescent="0.25">
      <c r="A11" s="17">
        <v>30009</v>
      </c>
      <c r="B11" s="17" t="s">
        <v>1194</v>
      </c>
      <c r="C11" s="17">
        <v>30</v>
      </c>
      <c r="D11" s="17" t="s">
        <v>1203</v>
      </c>
    </row>
    <row r="12" spans="1:4" x14ac:dyDescent="0.25">
      <c r="A12" s="17">
        <v>30010</v>
      </c>
      <c r="B12" s="17" t="s">
        <v>1194</v>
      </c>
      <c r="C12" s="17">
        <v>30</v>
      </c>
      <c r="D12" s="17" t="s">
        <v>1204</v>
      </c>
    </row>
    <row r="13" spans="1:4" x14ac:dyDescent="0.25">
      <c r="A13" s="17">
        <v>30011</v>
      </c>
      <c r="B13" s="17" t="s">
        <v>1194</v>
      </c>
      <c r="C13" s="17">
        <v>30</v>
      </c>
      <c r="D13" s="17" t="s">
        <v>1205</v>
      </c>
    </row>
    <row r="14" spans="1:4" x14ac:dyDescent="0.25">
      <c r="A14" s="17">
        <v>30012</v>
      </c>
      <c r="B14" s="17" t="s">
        <v>1194</v>
      </c>
      <c r="C14" s="17">
        <v>30</v>
      </c>
      <c r="D14" s="17" t="s">
        <v>1206</v>
      </c>
    </row>
    <row r="15" spans="1:4" x14ac:dyDescent="0.25">
      <c r="A15" s="17">
        <v>30070</v>
      </c>
      <c r="B15" s="17" t="s">
        <v>1194</v>
      </c>
      <c r="C15" s="17">
        <v>30</v>
      </c>
      <c r="D15" s="17" t="s">
        <v>1123</v>
      </c>
    </row>
    <row r="16" spans="1:4" x14ac:dyDescent="0.25">
      <c r="A16" s="17">
        <v>30071</v>
      </c>
      <c r="B16" s="17" t="s">
        <v>1194</v>
      </c>
      <c r="C16" s="17">
        <v>30</v>
      </c>
      <c r="D16" s="17" t="s">
        <v>1124</v>
      </c>
    </row>
    <row r="17" spans="1:4" x14ac:dyDescent="0.25">
      <c r="A17" s="17">
        <v>30080</v>
      </c>
      <c r="B17" s="17" t="s">
        <v>1194</v>
      </c>
      <c r="C17" s="17">
        <v>30</v>
      </c>
      <c r="D17" s="17" t="s">
        <v>1125</v>
      </c>
    </row>
    <row r="18" spans="1:4" x14ac:dyDescent="0.25">
      <c r="A18" s="17">
        <v>30100</v>
      </c>
      <c r="B18" s="17" t="s">
        <v>1194</v>
      </c>
      <c r="C18" s="17">
        <v>30</v>
      </c>
      <c r="D18" s="17" t="s">
        <v>1207</v>
      </c>
    </row>
    <row r="19" spans="1:4" x14ac:dyDescent="0.25">
      <c r="A19" s="17">
        <v>30107</v>
      </c>
      <c r="B19" s="17" t="s">
        <v>215</v>
      </c>
      <c r="C19" s="17">
        <v>30</v>
      </c>
      <c r="D19" s="17"/>
    </row>
    <row r="20" spans="1:4" x14ac:dyDescent="0.25">
      <c r="A20" s="17">
        <v>30108</v>
      </c>
      <c r="B20" s="17" t="s">
        <v>270</v>
      </c>
      <c r="C20" s="17">
        <v>30</v>
      </c>
      <c r="D20" s="17"/>
    </row>
    <row r="21" spans="1:4" x14ac:dyDescent="0.25">
      <c r="A21" s="17">
        <v>30109</v>
      </c>
      <c r="B21" s="17" t="s">
        <v>1208</v>
      </c>
      <c r="C21" s="17">
        <v>30</v>
      </c>
      <c r="D21" s="17"/>
    </row>
    <row r="22" spans="1:4" x14ac:dyDescent="0.25">
      <c r="A22" s="17">
        <v>30110</v>
      </c>
      <c r="B22" s="17" t="s">
        <v>241</v>
      </c>
      <c r="C22" s="17">
        <v>30</v>
      </c>
      <c r="D22" s="17"/>
    </row>
    <row r="23" spans="1:4" x14ac:dyDescent="0.25">
      <c r="A23" s="17">
        <v>30110</v>
      </c>
      <c r="B23" s="17" t="s">
        <v>1209</v>
      </c>
      <c r="C23" s="17">
        <v>30</v>
      </c>
      <c r="D23" s="17"/>
    </row>
    <row r="24" spans="1:4" x14ac:dyDescent="0.25">
      <c r="A24" s="17">
        <v>30110</v>
      </c>
      <c r="B24" s="17" t="s">
        <v>1210</v>
      </c>
      <c r="C24" s="17">
        <v>30</v>
      </c>
      <c r="D24" s="17"/>
    </row>
    <row r="25" spans="1:4" x14ac:dyDescent="0.25">
      <c r="A25" s="17">
        <v>30110</v>
      </c>
      <c r="B25" s="17" t="s">
        <v>1211</v>
      </c>
      <c r="C25" s="17">
        <v>30</v>
      </c>
      <c r="D25" s="17"/>
    </row>
    <row r="26" spans="1:4" x14ac:dyDescent="0.25">
      <c r="A26" s="17">
        <v>30110</v>
      </c>
      <c r="B26" s="17" t="s">
        <v>1212</v>
      </c>
      <c r="C26" s="17">
        <v>30</v>
      </c>
      <c r="D26" s="17"/>
    </row>
    <row r="27" spans="1:4" x14ac:dyDescent="0.25">
      <c r="A27" s="17">
        <v>30120</v>
      </c>
      <c r="B27" s="17" t="s">
        <v>1213</v>
      </c>
      <c r="C27" s="17">
        <v>30</v>
      </c>
      <c r="D27" s="17"/>
    </row>
    <row r="28" spans="1:4" x14ac:dyDescent="0.25">
      <c r="A28" s="17">
        <v>30120</v>
      </c>
      <c r="B28" s="17" t="s">
        <v>1214</v>
      </c>
      <c r="C28" s="17">
        <v>30</v>
      </c>
      <c r="D28" s="17"/>
    </row>
    <row r="29" spans="1:4" x14ac:dyDescent="0.25">
      <c r="A29" s="17">
        <v>30120</v>
      </c>
      <c r="B29" s="17" t="s">
        <v>1215</v>
      </c>
      <c r="C29" s="17">
        <v>30</v>
      </c>
      <c r="D29" s="17"/>
    </row>
    <row r="30" spans="1:4" x14ac:dyDescent="0.25">
      <c r="A30" s="17">
        <v>30120</v>
      </c>
      <c r="B30" s="17" t="s">
        <v>1216</v>
      </c>
      <c r="C30" s="17">
        <v>30</v>
      </c>
      <c r="D30" s="17"/>
    </row>
    <row r="31" spans="1:4" x14ac:dyDescent="0.25">
      <c r="A31" s="17">
        <v>30130</v>
      </c>
      <c r="B31" s="17" t="s">
        <v>853</v>
      </c>
      <c r="C31" s="17">
        <v>30</v>
      </c>
      <c r="D31" s="17"/>
    </row>
    <row r="32" spans="1:4" x14ac:dyDescent="0.25">
      <c r="A32" s="17">
        <v>30139</v>
      </c>
      <c r="B32" s="17" t="s">
        <v>1217</v>
      </c>
      <c r="C32" s="17">
        <v>30</v>
      </c>
      <c r="D32" s="17"/>
    </row>
    <row r="33" spans="1:4" x14ac:dyDescent="0.25">
      <c r="A33" s="17">
        <v>30140</v>
      </c>
      <c r="B33" s="17" t="s">
        <v>6</v>
      </c>
      <c r="C33" s="17">
        <v>30</v>
      </c>
      <c r="D33" s="17"/>
    </row>
    <row r="34" spans="1:4" x14ac:dyDescent="0.25">
      <c r="A34" s="17">
        <v>30149</v>
      </c>
      <c r="B34" s="17" t="s">
        <v>1218</v>
      </c>
      <c r="C34" s="17">
        <v>30</v>
      </c>
      <c r="D34" s="17"/>
    </row>
    <row r="35" spans="1:4" x14ac:dyDescent="0.25">
      <c r="A35" s="17">
        <v>30150</v>
      </c>
      <c r="B35" s="17" t="s">
        <v>1219</v>
      </c>
      <c r="C35" s="17">
        <v>30</v>
      </c>
      <c r="D35" s="17"/>
    </row>
    <row r="36" spans="1:4" x14ac:dyDescent="0.25">
      <c r="A36" s="17">
        <v>30150</v>
      </c>
      <c r="B36" s="17" t="s">
        <v>1174</v>
      </c>
      <c r="C36" s="17">
        <v>30</v>
      </c>
      <c r="D36" s="17"/>
    </row>
    <row r="37" spans="1:4" x14ac:dyDescent="0.25">
      <c r="A37" s="17">
        <v>30151</v>
      </c>
      <c r="B37" s="17" t="s">
        <v>160</v>
      </c>
      <c r="C37" s="17">
        <v>30</v>
      </c>
      <c r="D37" s="17"/>
    </row>
    <row r="38" spans="1:4" x14ac:dyDescent="0.25">
      <c r="A38" s="17">
        <v>30152</v>
      </c>
      <c r="B38" s="17" t="s">
        <v>254</v>
      </c>
      <c r="C38" s="17">
        <v>30</v>
      </c>
      <c r="D38" s="17"/>
    </row>
    <row r="39" spans="1:4" x14ac:dyDescent="0.25">
      <c r="A39" s="17">
        <v>30153</v>
      </c>
      <c r="B39" s="17" t="s">
        <v>1220</v>
      </c>
      <c r="C39" s="17">
        <v>30</v>
      </c>
      <c r="D39" s="17"/>
    </row>
    <row r="40" spans="1:4" x14ac:dyDescent="0.25">
      <c r="A40" s="17">
        <v>30153</v>
      </c>
      <c r="B40" s="17" t="s">
        <v>232</v>
      </c>
      <c r="C40" s="17">
        <v>30</v>
      </c>
      <c r="D40" s="17"/>
    </row>
    <row r="41" spans="1:4" x14ac:dyDescent="0.25">
      <c r="A41" s="17">
        <v>30153</v>
      </c>
      <c r="B41" s="17" t="s">
        <v>1221</v>
      </c>
      <c r="C41" s="17">
        <v>30</v>
      </c>
      <c r="D41" s="17"/>
    </row>
    <row r="42" spans="1:4" x14ac:dyDescent="0.25">
      <c r="A42" s="17">
        <v>30153</v>
      </c>
      <c r="B42" s="17" t="s">
        <v>1222</v>
      </c>
      <c r="C42" s="17">
        <v>30</v>
      </c>
      <c r="D42" s="17"/>
    </row>
    <row r="43" spans="1:4" x14ac:dyDescent="0.25">
      <c r="A43" s="17">
        <v>30154</v>
      </c>
      <c r="B43" s="17" t="s">
        <v>1223</v>
      </c>
      <c r="C43" s="17">
        <v>30</v>
      </c>
      <c r="D43" s="17"/>
    </row>
    <row r="44" spans="1:4" x14ac:dyDescent="0.25">
      <c r="A44" s="17">
        <v>30154</v>
      </c>
      <c r="B44" s="17" t="s">
        <v>150</v>
      </c>
      <c r="C44" s="17">
        <v>30</v>
      </c>
      <c r="D44" s="17"/>
    </row>
    <row r="45" spans="1:4" x14ac:dyDescent="0.25">
      <c r="A45" s="17">
        <v>30154</v>
      </c>
      <c r="B45" s="17" t="s">
        <v>152</v>
      </c>
      <c r="C45" s="17">
        <v>30</v>
      </c>
      <c r="D45" s="17"/>
    </row>
    <row r="46" spans="1:4" x14ac:dyDescent="0.25">
      <c r="A46" s="17">
        <v>30155</v>
      </c>
      <c r="B46" s="17" t="s">
        <v>280</v>
      </c>
      <c r="C46" s="17">
        <v>30</v>
      </c>
      <c r="D46" s="17"/>
    </row>
    <row r="47" spans="1:4" x14ac:dyDescent="0.25">
      <c r="A47" s="17">
        <v>30156</v>
      </c>
      <c r="B47" s="17" t="s">
        <v>1224</v>
      </c>
      <c r="C47" s="17">
        <v>30</v>
      </c>
      <c r="D47" s="17"/>
    </row>
    <row r="48" spans="1:4" x14ac:dyDescent="0.25">
      <c r="A48" s="17">
        <v>30156</v>
      </c>
      <c r="B48" s="17" t="s">
        <v>1225</v>
      </c>
      <c r="C48" s="17">
        <v>30</v>
      </c>
      <c r="D48" s="17"/>
    </row>
    <row r="49" spans="1:4" x14ac:dyDescent="0.25">
      <c r="A49" s="17">
        <v>30157</v>
      </c>
      <c r="B49" s="17" t="s">
        <v>256</v>
      </c>
      <c r="C49" s="17">
        <v>30</v>
      </c>
      <c r="D49" s="17"/>
    </row>
    <row r="50" spans="1:4" x14ac:dyDescent="0.25">
      <c r="A50" s="17">
        <v>30157</v>
      </c>
      <c r="B50" s="17" t="s">
        <v>255</v>
      </c>
      <c r="C50" s="17">
        <v>30</v>
      </c>
      <c r="D50" s="17"/>
    </row>
    <row r="51" spans="1:4" x14ac:dyDescent="0.25">
      <c r="A51" s="17">
        <v>30157</v>
      </c>
      <c r="B51" s="17" t="s">
        <v>1226</v>
      </c>
      <c r="C51" s="17">
        <v>30</v>
      </c>
      <c r="D51" s="17"/>
    </row>
    <row r="52" spans="1:4" x14ac:dyDescent="0.25">
      <c r="A52" s="17">
        <v>30158</v>
      </c>
      <c r="B52" s="17" t="s">
        <v>1227</v>
      </c>
      <c r="C52" s="17">
        <v>30</v>
      </c>
      <c r="D52" s="17"/>
    </row>
    <row r="53" spans="1:4" x14ac:dyDescent="0.25">
      <c r="A53" s="17">
        <v>30158</v>
      </c>
      <c r="B53" s="17" t="s">
        <v>1228</v>
      </c>
      <c r="C53" s="17">
        <v>30</v>
      </c>
      <c r="D53" s="17"/>
    </row>
    <row r="54" spans="1:4" x14ac:dyDescent="0.25">
      <c r="A54" s="17">
        <v>30158</v>
      </c>
      <c r="B54" s="17" t="s">
        <v>1229</v>
      </c>
      <c r="C54" s="17">
        <v>30</v>
      </c>
      <c r="D54" s="17"/>
    </row>
    <row r="55" spans="1:4" x14ac:dyDescent="0.25">
      <c r="A55" s="17">
        <v>30160</v>
      </c>
      <c r="B55" s="17" t="s">
        <v>1230</v>
      </c>
      <c r="C55" s="17">
        <v>30</v>
      </c>
      <c r="D55" s="17"/>
    </row>
    <row r="56" spans="1:4" x14ac:dyDescent="0.25">
      <c r="A56" s="17">
        <v>30160</v>
      </c>
      <c r="B56" s="17" t="s">
        <v>1231</v>
      </c>
      <c r="C56" s="17">
        <v>30</v>
      </c>
      <c r="D56" s="17"/>
    </row>
    <row r="57" spans="1:4" x14ac:dyDescent="0.25">
      <c r="A57" s="17">
        <v>30160</v>
      </c>
      <c r="B57" s="17" t="s">
        <v>201</v>
      </c>
      <c r="C57" s="17">
        <v>30</v>
      </c>
      <c r="D57" s="17"/>
    </row>
    <row r="58" spans="1:4" x14ac:dyDescent="0.25">
      <c r="A58" s="17">
        <v>30161</v>
      </c>
      <c r="B58" s="17" t="s">
        <v>204</v>
      </c>
      <c r="C58" s="17">
        <v>30</v>
      </c>
      <c r="D58" s="17"/>
    </row>
    <row r="59" spans="1:4" x14ac:dyDescent="0.25">
      <c r="A59" s="17">
        <v>30162</v>
      </c>
      <c r="B59" s="17" t="s">
        <v>1232</v>
      </c>
      <c r="C59" s="17">
        <v>30</v>
      </c>
      <c r="D59" s="17"/>
    </row>
    <row r="60" spans="1:4" x14ac:dyDescent="0.25">
      <c r="A60" s="17">
        <v>30163</v>
      </c>
      <c r="B60" s="17" t="s">
        <v>1233</v>
      </c>
      <c r="C60" s="17">
        <v>30</v>
      </c>
      <c r="D60" s="17"/>
    </row>
    <row r="61" spans="1:4" x14ac:dyDescent="0.25">
      <c r="A61" s="17">
        <v>30163</v>
      </c>
      <c r="B61" s="17" t="s">
        <v>1234</v>
      </c>
      <c r="C61" s="17">
        <v>30</v>
      </c>
      <c r="D61" s="17"/>
    </row>
    <row r="62" spans="1:4" x14ac:dyDescent="0.25">
      <c r="A62" s="17">
        <v>30163</v>
      </c>
      <c r="B62" s="17" t="s">
        <v>1235</v>
      </c>
      <c r="C62" s="17">
        <v>30</v>
      </c>
      <c r="D62" s="17"/>
    </row>
    <row r="63" spans="1:4" x14ac:dyDescent="0.25">
      <c r="A63" s="17">
        <v>30163</v>
      </c>
      <c r="B63" s="17" t="s">
        <v>234</v>
      </c>
      <c r="C63" s="17">
        <v>30</v>
      </c>
      <c r="D63" s="17"/>
    </row>
    <row r="64" spans="1:4" x14ac:dyDescent="0.25">
      <c r="A64" s="17">
        <v>30163</v>
      </c>
      <c r="B64" s="17" t="s">
        <v>1169</v>
      </c>
      <c r="C64" s="17">
        <v>30</v>
      </c>
      <c r="D64" s="17"/>
    </row>
    <row r="65" spans="1:4" x14ac:dyDescent="0.25">
      <c r="A65" s="17">
        <v>30163</v>
      </c>
      <c r="B65" s="17" t="s">
        <v>4</v>
      </c>
      <c r="C65" s="17">
        <v>30</v>
      </c>
      <c r="D65" s="17"/>
    </row>
    <row r="66" spans="1:4" x14ac:dyDescent="0.25">
      <c r="A66" s="17">
        <v>30163</v>
      </c>
      <c r="B66" s="17" t="s">
        <v>1236</v>
      </c>
      <c r="C66" s="17">
        <v>30</v>
      </c>
      <c r="D66" s="17"/>
    </row>
    <row r="67" spans="1:4" x14ac:dyDescent="0.25">
      <c r="A67" s="17">
        <v>30164</v>
      </c>
      <c r="B67" s="17" t="s">
        <v>1237</v>
      </c>
      <c r="C67" s="17">
        <v>30</v>
      </c>
      <c r="D67" s="17"/>
    </row>
    <row r="68" spans="1:4" x14ac:dyDescent="0.25">
      <c r="A68" s="17">
        <v>30164</v>
      </c>
      <c r="B68" s="17" t="s">
        <v>1238</v>
      </c>
      <c r="C68" s="17">
        <v>30</v>
      </c>
      <c r="D68" s="17"/>
    </row>
    <row r="69" spans="1:4" x14ac:dyDescent="0.25">
      <c r="A69" s="17">
        <v>30165</v>
      </c>
      <c r="B69" s="17" t="s">
        <v>179</v>
      </c>
      <c r="C69" s="17">
        <v>30</v>
      </c>
      <c r="D69" s="17"/>
    </row>
    <row r="70" spans="1:4" x14ac:dyDescent="0.25">
      <c r="A70" s="17">
        <v>30166</v>
      </c>
      <c r="B70" s="17" t="s">
        <v>199</v>
      </c>
      <c r="C70" s="17">
        <v>30</v>
      </c>
      <c r="D70" s="17"/>
    </row>
    <row r="71" spans="1:4" x14ac:dyDescent="0.25">
      <c r="A71" s="17">
        <v>30167</v>
      </c>
      <c r="B71" s="17" t="s">
        <v>1239</v>
      </c>
      <c r="C71" s="17">
        <v>30</v>
      </c>
      <c r="D71" s="17"/>
    </row>
    <row r="72" spans="1:4" x14ac:dyDescent="0.25">
      <c r="A72" s="17">
        <v>30168</v>
      </c>
      <c r="B72" s="17" t="s">
        <v>227</v>
      </c>
      <c r="C72" s="17">
        <v>30</v>
      </c>
      <c r="D72" s="17"/>
    </row>
    <row r="73" spans="1:4" x14ac:dyDescent="0.25">
      <c r="A73" s="17">
        <v>30169</v>
      </c>
      <c r="B73" s="17" t="s">
        <v>264</v>
      </c>
      <c r="C73" s="17">
        <v>30</v>
      </c>
      <c r="D73" s="17"/>
    </row>
    <row r="74" spans="1:4" x14ac:dyDescent="0.25">
      <c r="A74" s="17">
        <v>30170</v>
      </c>
      <c r="B74" s="17" t="s">
        <v>1240</v>
      </c>
      <c r="C74" s="17">
        <v>30</v>
      </c>
      <c r="D74" s="17"/>
    </row>
    <row r="75" spans="1:4" x14ac:dyDescent="0.25">
      <c r="A75" s="17">
        <v>30170</v>
      </c>
      <c r="B75" s="17" t="s">
        <v>288</v>
      </c>
      <c r="C75" s="17">
        <v>30</v>
      </c>
      <c r="D75" s="17"/>
    </row>
    <row r="76" spans="1:4" x14ac:dyDescent="0.25">
      <c r="A76" s="17">
        <v>30176</v>
      </c>
      <c r="B76" s="17" t="s">
        <v>141</v>
      </c>
      <c r="C76" s="17">
        <v>30</v>
      </c>
      <c r="D76" s="17"/>
    </row>
    <row r="77" spans="1:4" x14ac:dyDescent="0.25">
      <c r="A77" s="17">
        <v>30177</v>
      </c>
      <c r="B77" s="17" t="s">
        <v>1241</v>
      </c>
      <c r="C77" s="17">
        <v>30</v>
      </c>
      <c r="D77" s="17"/>
    </row>
    <row r="78" spans="1:4" x14ac:dyDescent="0.25">
      <c r="A78" s="17">
        <v>30178</v>
      </c>
      <c r="B78" s="17" t="s">
        <v>291</v>
      </c>
      <c r="C78" s="17">
        <v>30</v>
      </c>
      <c r="D78" s="17"/>
    </row>
    <row r="79" spans="1:4" x14ac:dyDescent="0.25">
      <c r="A79" s="17">
        <v>30178</v>
      </c>
      <c r="B79" s="17" t="s">
        <v>1242</v>
      </c>
      <c r="C79" s="17">
        <v>30</v>
      </c>
      <c r="D79" s="17"/>
    </row>
    <row r="80" spans="1:4" x14ac:dyDescent="0.25">
      <c r="A80" s="17">
        <v>30178</v>
      </c>
      <c r="B80" s="17" t="s">
        <v>1243</v>
      </c>
      <c r="C80" s="17">
        <v>30</v>
      </c>
      <c r="D80" s="17"/>
    </row>
    <row r="81" spans="1:4" x14ac:dyDescent="0.25">
      <c r="A81" s="17">
        <v>30178</v>
      </c>
      <c r="B81" s="17" t="s">
        <v>1244</v>
      </c>
      <c r="C81" s="17">
        <v>30</v>
      </c>
      <c r="D81" s="17"/>
    </row>
    <row r="82" spans="1:4" x14ac:dyDescent="0.25">
      <c r="A82" s="17">
        <v>30178</v>
      </c>
      <c r="B82" s="17" t="s">
        <v>284</v>
      </c>
      <c r="C82" s="17">
        <v>30</v>
      </c>
      <c r="D82" s="17"/>
    </row>
    <row r="83" spans="1:4" x14ac:dyDescent="0.25">
      <c r="A83" s="17">
        <v>30179</v>
      </c>
      <c r="B83" s="17" t="s">
        <v>279</v>
      </c>
      <c r="C83" s="17">
        <v>30</v>
      </c>
      <c r="D83" s="17"/>
    </row>
    <row r="84" spans="1:4" x14ac:dyDescent="0.25">
      <c r="A84" s="17">
        <v>30180</v>
      </c>
      <c r="B84" s="17" t="s">
        <v>844</v>
      </c>
      <c r="C84" s="17">
        <v>30</v>
      </c>
      <c r="D84" s="17"/>
    </row>
    <row r="85" spans="1:4" x14ac:dyDescent="0.25">
      <c r="A85" s="17">
        <v>30189</v>
      </c>
      <c r="B85" s="17" t="s">
        <v>1245</v>
      </c>
      <c r="C85" s="17">
        <v>30</v>
      </c>
      <c r="D85" s="17"/>
    </row>
    <row r="86" spans="1:4" x14ac:dyDescent="0.25">
      <c r="A86" s="17">
        <v>30189</v>
      </c>
      <c r="B86" s="17" t="s">
        <v>646</v>
      </c>
      <c r="C86" s="17">
        <v>30</v>
      </c>
      <c r="D86" s="17"/>
    </row>
    <row r="87" spans="1:4" x14ac:dyDescent="0.25">
      <c r="A87" s="17">
        <v>30189</v>
      </c>
      <c r="B87" s="17" t="s">
        <v>1246</v>
      </c>
      <c r="C87" s="17">
        <v>30</v>
      </c>
      <c r="D87" s="17"/>
    </row>
    <row r="88" spans="1:4" x14ac:dyDescent="0.25">
      <c r="A88" s="17">
        <v>30189</v>
      </c>
      <c r="B88" s="17" t="s">
        <v>1247</v>
      </c>
      <c r="C88" s="17">
        <v>30</v>
      </c>
      <c r="D88" s="17"/>
    </row>
    <row r="89" spans="1:4" x14ac:dyDescent="0.25">
      <c r="A89" s="17">
        <v>30190</v>
      </c>
      <c r="B89" s="17" t="s">
        <v>903</v>
      </c>
      <c r="C89" s="17">
        <v>30</v>
      </c>
      <c r="D89" s="17"/>
    </row>
    <row r="90" spans="1:4" x14ac:dyDescent="0.25">
      <c r="A90" s="17">
        <v>30190</v>
      </c>
      <c r="B90" s="17" t="s">
        <v>1167</v>
      </c>
      <c r="C90" s="17">
        <v>30</v>
      </c>
      <c r="D90" s="17"/>
    </row>
    <row r="91" spans="1:4" x14ac:dyDescent="0.25">
      <c r="A91" s="17">
        <v>30191</v>
      </c>
      <c r="B91" s="17" t="s">
        <v>813</v>
      </c>
      <c r="C91" s="17">
        <v>30</v>
      </c>
      <c r="D91" s="17"/>
    </row>
    <row r="92" spans="1:4" x14ac:dyDescent="0.25">
      <c r="A92" s="17">
        <v>30192</v>
      </c>
      <c r="B92" s="17" t="s">
        <v>1248</v>
      </c>
      <c r="C92" s="17">
        <v>30</v>
      </c>
      <c r="D92" s="17"/>
    </row>
    <row r="93" spans="1:4" x14ac:dyDescent="0.25">
      <c r="A93" s="17">
        <v>30192</v>
      </c>
      <c r="B93" s="17" t="s">
        <v>1249</v>
      </c>
      <c r="C93" s="17">
        <v>30</v>
      </c>
      <c r="D93" s="17"/>
    </row>
    <row r="94" spans="1:4" x14ac:dyDescent="0.25">
      <c r="A94" s="17">
        <v>30193</v>
      </c>
      <c r="B94" s="17" t="s">
        <v>1250</v>
      </c>
      <c r="C94" s="17">
        <v>30</v>
      </c>
      <c r="D94" s="17"/>
    </row>
    <row r="95" spans="1:4" x14ac:dyDescent="0.25">
      <c r="A95" s="17">
        <v>30193</v>
      </c>
      <c r="B95" s="17" t="s">
        <v>1251</v>
      </c>
      <c r="C95" s="17">
        <v>30</v>
      </c>
      <c r="D95" s="17"/>
    </row>
    <row r="96" spans="1:4" x14ac:dyDescent="0.25">
      <c r="A96" s="17">
        <v>30193</v>
      </c>
      <c r="B96" s="17" t="s">
        <v>282</v>
      </c>
      <c r="C96" s="17">
        <v>30</v>
      </c>
      <c r="D96" s="17"/>
    </row>
    <row r="97" spans="1:4" x14ac:dyDescent="0.25">
      <c r="A97" s="17">
        <v>30194</v>
      </c>
      <c r="B97" s="17" t="s">
        <v>1252</v>
      </c>
      <c r="C97" s="17">
        <v>30</v>
      </c>
      <c r="D97" s="17"/>
    </row>
    <row r="98" spans="1:4" x14ac:dyDescent="0.25">
      <c r="A98" s="17">
        <v>30195</v>
      </c>
      <c r="B98" s="17" t="s">
        <v>799</v>
      </c>
      <c r="C98" s="17">
        <v>30</v>
      </c>
      <c r="D98" s="17"/>
    </row>
    <row r="99" spans="1:4" x14ac:dyDescent="0.25">
      <c r="A99" s="17">
        <v>30195</v>
      </c>
      <c r="B99" s="17" t="s">
        <v>1253</v>
      </c>
      <c r="C99" s="17">
        <v>30</v>
      </c>
      <c r="D99" s="17"/>
    </row>
    <row r="100" spans="1:4" x14ac:dyDescent="0.25">
      <c r="A100" s="17">
        <v>30196</v>
      </c>
      <c r="B100" s="17" t="s">
        <v>313</v>
      </c>
      <c r="C100" s="17">
        <v>30</v>
      </c>
      <c r="D100" s="17"/>
    </row>
    <row r="101" spans="1:4" x14ac:dyDescent="0.25">
      <c r="A101" s="17">
        <v>30200</v>
      </c>
      <c r="B101" s="17" t="s">
        <v>1254</v>
      </c>
      <c r="C101" s="17">
        <v>30</v>
      </c>
      <c r="D101" s="17" t="s">
        <v>1141</v>
      </c>
    </row>
    <row r="102" spans="1:4" x14ac:dyDescent="0.25">
      <c r="A102" s="17">
        <v>30201</v>
      </c>
      <c r="B102" s="17" t="s">
        <v>1254</v>
      </c>
      <c r="C102" s="17">
        <v>30</v>
      </c>
      <c r="D102" s="17" t="s">
        <v>1255</v>
      </c>
    </row>
    <row r="103" spans="1:4" x14ac:dyDescent="0.25">
      <c r="A103" s="17">
        <v>30202</v>
      </c>
      <c r="B103" s="17" t="s">
        <v>1254</v>
      </c>
      <c r="C103" s="17">
        <v>30</v>
      </c>
      <c r="D103" s="17" t="s">
        <v>1256</v>
      </c>
    </row>
    <row r="104" spans="1:4" x14ac:dyDescent="0.25">
      <c r="A104" s="17">
        <v>30203</v>
      </c>
      <c r="B104" s="17" t="s">
        <v>1254</v>
      </c>
      <c r="C104" s="17">
        <v>30</v>
      </c>
      <c r="D104" s="17" t="s">
        <v>1257</v>
      </c>
    </row>
    <row r="105" spans="1:4" x14ac:dyDescent="0.25">
      <c r="A105" s="17">
        <v>30204</v>
      </c>
      <c r="B105" s="17" t="s">
        <v>1254</v>
      </c>
      <c r="C105" s="17">
        <v>30</v>
      </c>
      <c r="D105" s="17" t="s">
        <v>1258</v>
      </c>
    </row>
    <row r="106" spans="1:4" x14ac:dyDescent="0.25">
      <c r="A106" s="17">
        <v>30205</v>
      </c>
      <c r="B106" s="17" t="s">
        <v>1254</v>
      </c>
      <c r="C106" s="17">
        <v>30</v>
      </c>
      <c r="D106" s="17" t="s">
        <v>1259</v>
      </c>
    </row>
    <row r="107" spans="1:4" x14ac:dyDescent="0.25">
      <c r="A107" s="17">
        <v>30290</v>
      </c>
      <c r="B107" s="17" t="s">
        <v>1260</v>
      </c>
      <c r="C107" s="17">
        <v>30</v>
      </c>
      <c r="D107" s="17"/>
    </row>
    <row r="108" spans="1:4" x14ac:dyDescent="0.25">
      <c r="A108" s="17">
        <v>30300</v>
      </c>
      <c r="B108" s="17" t="s">
        <v>1254</v>
      </c>
      <c r="C108" s="17">
        <v>30</v>
      </c>
      <c r="D108" s="17" t="s">
        <v>1261</v>
      </c>
    </row>
    <row r="109" spans="1:4" x14ac:dyDescent="0.25">
      <c r="A109" s="17">
        <v>30310</v>
      </c>
      <c r="B109" s="17" t="s">
        <v>1254</v>
      </c>
      <c r="C109" s="17">
        <v>30</v>
      </c>
      <c r="D109" s="17" t="s">
        <v>1262</v>
      </c>
    </row>
    <row r="110" spans="1:4" x14ac:dyDescent="0.25">
      <c r="A110" s="17">
        <v>30319</v>
      </c>
      <c r="B110" s="17" t="s">
        <v>1263</v>
      </c>
      <c r="C110" s="17">
        <v>30</v>
      </c>
      <c r="D110" s="17"/>
    </row>
    <row r="111" spans="1:4" x14ac:dyDescent="0.25">
      <c r="A111" s="17">
        <v>30319</v>
      </c>
      <c r="B111" s="17" t="s">
        <v>1264</v>
      </c>
      <c r="C111" s="17">
        <v>30</v>
      </c>
      <c r="D111" s="17"/>
    </row>
    <row r="112" spans="1:4" x14ac:dyDescent="0.25">
      <c r="A112" s="17">
        <v>30319</v>
      </c>
      <c r="B112" s="17" t="s">
        <v>1265</v>
      </c>
      <c r="C112" s="17">
        <v>30</v>
      </c>
      <c r="D112" s="17"/>
    </row>
    <row r="113" spans="1:4" x14ac:dyDescent="0.25">
      <c r="A113" s="17">
        <v>30319</v>
      </c>
      <c r="B113" s="17" t="s">
        <v>1266</v>
      </c>
      <c r="C113" s="17">
        <v>30</v>
      </c>
      <c r="D113" s="17"/>
    </row>
    <row r="114" spans="1:4" x14ac:dyDescent="0.25">
      <c r="A114" s="17">
        <v>30319</v>
      </c>
      <c r="B114" s="17" t="s">
        <v>1267</v>
      </c>
      <c r="C114" s="17">
        <v>30</v>
      </c>
      <c r="D114" s="17"/>
    </row>
    <row r="115" spans="1:4" x14ac:dyDescent="0.25">
      <c r="A115" s="17">
        <v>30319</v>
      </c>
      <c r="B115" s="17" t="s">
        <v>1134</v>
      </c>
      <c r="C115" s="17">
        <v>30</v>
      </c>
      <c r="D115" s="17"/>
    </row>
    <row r="116" spans="1:4" x14ac:dyDescent="0.25">
      <c r="A116" s="17">
        <v>30319</v>
      </c>
      <c r="B116" s="17" t="s">
        <v>1268</v>
      </c>
      <c r="C116" s="17">
        <v>30</v>
      </c>
      <c r="D116" s="17"/>
    </row>
    <row r="117" spans="1:4" x14ac:dyDescent="0.25">
      <c r="A117" s="17">
        <v>30319</v>
      </c>
      <c r="B117" s="17" t="s">
        <v>1269</v>
      </c>
      <c r="C117" s="17">
        <v>30</v>
      </c>
      <c r="D117" s="17"/>
    </row>
    <row r="118" spans="1:4" x14ac:dyDescent="0.25">
      <c r="A118" s="17">
        <v>30319</v>
      </c>
      <c r="B118" s="17" t="s">
        <v>1270</v>
      </c>
      <c r="C118" s="17">
        <v>30</v>
      </c>
      <c r="D118" s="17"/>
    </row>
    <row r="119" spans="1:4" x14ac:dyDescent="0.25">
      <c r="A119" s="17">
        <v>30319</v>
      </c>
      <c r="B119" s="17" t="s">
        <v>1271</v>
      </c>
      <c r="C119" s="17">
        <v>30</v>
      </c>
      <c r="D119" s="17"/>
    </row>
    <row r="120" spans="1:4" x14ac:dyDescent="0.25">
      <c r="A120" s="17">
        <v>30319</v>
      </c>
      <c r="B120" s="17" t="s">
        <v>1128</v>
      </c>
      <c r="C120" s="17">
        <v>30</v>
      </c>
      <c r="D120" s="17"/>
    </row>
    <row r="121" spans="1:4" x14ac:dyDescent="0.25">
      <c r="A121" s="17">
        <v>30319</v>
      </c>
      <c r="B121" s="17" t="s">
        <v>1272</v>
      </c>
      <c r="C121" s="17">
        <v>30</v>
      </c>
      <c r="D121" s="17"/>
    </row>
    <row r="122" spans="1:4" x14ac:dyDescent="0.25">
      <c r="A122" s="17">
        <v>30319</v>
      </c>
      <c r="B122" s="17" t="s">
        <v>1273</v>
      </c>
      <c r="C122" s="17">
        <v>30</v>
      </c>
      <c r="D122" s="17"/>
    </row>
    <row r="123" spans="1:4" x14ac:dyDescent="0.25">
      <c r="A123" s="17">
        <v>30319</v>
      </c>
      <c r="B123" s="17" t="s">
        <v>719</v>
      </c>
      <c r="C123" s="17">
        <v>30</v>
      </c>
      <c r="D123" s="17"/>
    </row>
    <row r="124" spans="1:4" x14ac:dyDescent="0.25">
      <c r="A124" s="17">
        <v>30319</v>
      </c>
      <c r="B124" s="17" t="s">
        <v>1274</v>
      </c>
      <c r="C124" s="17">
        <v>30</v>
      </c>
      <c r="D124" s="17"/>
    </row>
    <row r="125" spans="1:4" x14ac:dyDescent="0.25">
      <c r="A125" s="17">
        <v>30319</v>
      </c>
      <c r="B125" s="17" t="s">
        <v>1187</v>
      </c>
      <c r="C125" s="17">
        <v>30</v>
      </c>
      <c r="D125" s="17"/>
    </row>
    <row r="126" spans="1:4" x14ac:dyDescent="0.25">
      <c r="A126" s="17">
        <v>30319</v>
      </c>
      <c r="B126" s="17" t="s">
        <v>1275</v>
      </c>
      <c r="C126" s="17">
        <v>30</v>
      </c>
      <c r="D126" s="17"/>
    </row>
    <row r="127" spans="1:4" x14ac:dyDescent="0.25">
      <c r="A127" s="17">
        <v>30319</v>
      </c>
      <c r="B127" s="17" t="s">
        <v>1276</v>
      </c>
      <c r="C127" s="17">
        <v>30</v>
      </c>
      <c r="D127" s="17"/>
    </row>
    <row r="128" spans="1:4" x14ac:dyDescent="0.25">
      <c r="A128" s="17">
        <v>30319</v>
      </c>
      <c r="B128" s="17" t="s">
        <v>1277</v>
      </c>
      <c r="C128" s="17">
        <v>30</v>
      </c>
      <c r="D128" s="17"/>
    </row>
    <row r="129" spans="1:4" x14ac:dyDescent="0.25">
      <c r="A129" s="17">
        <v>30319</v>
      </c>
      <c r="B129" s="17" t="s">
        <v>1278</v>
      </c>
      <c r="C129" s="17">
        <v>30</v>
      </c>
      <c r="D129" s="17"/>
    </row>
    <row r="130" spans="1:4" x14ac:dyDescent="0.25">
      <c r="A130" s="17">
        <v>30319</v>
      </c>
      <c r="B130" s="17" t="s">
        <v>1279</v>
      </c>
      <c r="C130" s="17">
        <v>30</v>
      </c>
      <c r="D130" s="17"/>
    </row>
    <row r="131" spans="1:4" x14ac:dyDescent="0.25">
      <c r="A131" s="17">
        <v>30319</v>
      </c>
      <c r="B131" s="17" t="s">
        <v>1280</v>
      </c>
      <c r="C131" s="17">
        <v>30</v>
      </c>
      <c r="D131" s="17"/>
    </row>
    <row r="132" spans="1:4" x14ac:dyDescent="0.25">
      <c r="A132" s="17">
        <v>30319</v>
      </c>
      <c r="B132" s="17" t="s">
        <v>1281</v>
      </c>
      <c r="C132" s="17">
        <v>30</v>
      </c>
      <c r="D132" s="17"/>
    </row>
    <row r="133" spans="1:4" x14ac:dyDescent="0.25">
      <c r="A133" s="17">
        <v>30319</v>
      </c>
      <c r="B133" s="17" t="s">
        <v>1282</v>
      </c>
      <c r="C133" s="17">
        <v>30</v>
      </c>
      <c r="D133" s="17"/>
    </row>
    <row r="134" spans="1:4" x14ac:dyDescent="0.25">
      <c r="A134" s="17">
        <v>30319</v>
      </c>
      <c r="B134" s="17" t="s">
        <v>584</v>
      </c>
      <c r="C134" s="17">
        <v>30</v>
      </c>
      <c r="D134" s="17"/>
    </row>
    <row r="135" spans="1:4" x14ac:dyDescent="0.25">
      <c r="A135" s="17">
        <v>30319</v>
      </c>
      <c r="B135" s="17" t="s">
        <v>1283</v>
      </c>
      <c r="C135" s="17">
        <v>30</v>
      </c>
      <c r="D135" s="17"/>
    </row>
    <row r="136" spans="1:4" x14ac:dyDescent="0.25">
      <c r="A136" s="17">
        <v>30319</v>
      </c>
      <c r="B136" s="17" t="s">
        <v>1284</v>
      </c>
      <c r="C136" s="17">
        <v>30</v>
      </c>
      <c r="D136" s="17"/>
    </row>
    <row r="137" spans="1:4" x14ac:dyDescent="0.25">
      <c r="A137" s="17">
        <v>30319</v>
      </c>
      <c r="B137" s="17" t="s">
        <v>1285</v>
      </c>
      <c r="C137" s="17">
        <v>30</v>
      </c>
      <c r="D137" s="17"/>
    </row>
    <row r="138" spans="1:4" x14ac:dyDescent="0.25">
      <c r="A138" s="17">
        <v>30319</v>
      </c>
      <c r="B138" s="17" t="s">
        <v>1286</v>
      </c>
      <c r="C138" s="17">
        <v>30</v>
      </c>
      <c r="D138" s="17"/>
    </row>
    <row r="139" spans="1:4" x14ac:dyDescent="0.25">
      <c r="A139" s="17">
        <v>30319</v>
      </c>
      <c r="B139" s="17" t="s">
        <v>1287</v>
      </c>
      <c r="C139" s="17">
        <v>30</v>
      </c>
      <c r="D139" s="17"/>
    </row>
    <row r="140" spans="1:4" x14ac:dyDescent="0.25">
      <c r="A140" s="17">
        <v>30319</v>
      </c>
      <c r="B140" s="17" t="s">
        <v>1288</v>
      </c>
      <c r="C140" s="17">
        <v>30</v>
      </c>
      <c r="D140" s="17"/>
    </row>
    <row r="141" spans="1:4" x14ac:dyDescent="0.25">
      <c r="A141" s="17">
        <v>30319</v>
      </c>
      <c r="B141" s="17" t="s">
        <v>1289</v>
      </c>
      <c r="C141" s="17">
        <v>30</v>
      </c>
      <c r="D141" s="17"/>
    </row>
    <row r="142" spans="1:4" x14ac:dyDescent="0.25">
      <c r="A142" s="17">
        <v>30319</v>
      </c>
      <c r="B142" s="17" t="s">
        <v>1290</v>
      </c>
      <c r="C142" s="17">
        <v>30</v>
      </c>
      <c r="D142" s="17"/>
    </row>
    <row r="143" spans="1:4" x14ac:dyDescent="0.25">
      <c r="A143" s="17">
        <v>30320</v>
      </c>
      <c r="B143" s="17" t="s">
        <v>599</v>
      </c>
      <c r="C143" s="17">
        <v>30</v>
      </c>
      <c r="D143" s="17"/>
    </row>
    <row r="144" spans="1:4" x14ac:dyDescent="0.25">
      <c r="A144" s="17">
        <v>30329</v>
      </c>
      <c r="B144" s="17" t="s">
        <v>1291</v>
      </c>
      <c r="C144" s="17">
        <v>30</v>
      </c>
      <c r="D144" s="17"/>
    </row>
    <row r="145" spans="1:4" x14ac:dyDescent="0.25">
      <c r="A145" s="17">
        <v>30329</v>
      </c>
      <c r="B145" s="17" t="s">
        <v>1292</v>
      </c>
      <c r="C145" s="17">
        <v>30</v>
      </c>
      <c r="D145" s="17"/>
    </row>
    <row r="146" spans="1:4" x14ac:dyDescent="0.25">
      <c r="A146" s="17">
        <v>30329</v>
      </c>
      <c r="B146" s="17" t="s">
        <v>1293</v>
      </c>
      <c r="C146" s="17">
        <v>30</v>
      </c>
      <c r="D146" s="17"/>
    </row>
    <row r="147" spans="1:4" x14ac:dyDescent="0.25">
      <c r="A147" s="17">
        <v>30329</v>
      </c>
      <c r="B147" s="17" t="s">
        <v>1294</v>
      </c>
      <c r="C147" s="17">
        <v>30</v>
      </c>
      <c r="D147" s="17"/>
    </row>
    <row r="148" spans="1:4" x14ac:dyDescent="0.25">
      <c r="A148" s="17">
        <v>30329</v>
      </c>
      <c r="B148" s="17" t="s">
        <v>1295</v>
      </c>
      <c r="C148" s="17">
        <v>30</v>
      </c>
      <c r="D148" s="17"/>
    </row>
    <row r="149" spans="1:4" x14ac:dyDescent="0.25">
      <c r="A149" s="17">
        <v>30329</v>
      </c>
      <c r="B149" s="17" t="s">
        <v>1296</v>
      </c>
      <c r="C149" s="17">
        <v>30</v>
      </c>
      <c r="D149" s="17"/>
    </row>
    <row r="150" spans="1:4" x14ac:dyDescent="0.25">
      <c r="A150" s="17">
        <v>30329</v>
      </c>
      <c r="B150" s="17" t="s">
        <v>1179</v>
      </c>
      <c r="C150" s="17">
        <v>30</v>
      </c>
      <c r="D150" s="17"/>
    </row>
    <row r="151" spans="1:4" x14ac:dyDescent="0.25">
      <c r="A151" s="17">
        <v>30329</v>
      </c>
      <c r="B151" s="17" t="s">
        <v>1297</v>
      </c>
      <c r="C151" s="17">
        <v>30</v>
      </c>
      <c r="D151" s="17"/>
    </row>
    <row r="152" spans="1:4" x14ac:dyDescent="0.25">
      <c r="A152" s="17">
        <v>30329</v>
      </c>
      <c r="B152" s="17" t="s">
        <v>1298</v>
      </c>
      <c r="C152" s="17">
        <v>30</v>
      </c>
      <c r="D152" s="17"/>
    </row>
    <row r="153" spans="1:4" x14ac:dyDescent="0.25">
      <c r="A153" s="17">
        <v>30329</v>
      </c>
      <c r="B153" s="17" t="s">
        <v>1299</v>
      </c>
      <c r="C153" s="17">
        <v>30</v>
      </c>
      <c r="D153" s="17"/>
    </row>
    <row r="154" spans="1:4" x14ac:dyDescent="0.25">
      <c r="A154" s="17">
        <v>30329</v>
      </c>
      <c r="B154" s="17" t="s">
        <v>1300</v>
      </c>
      <c r="C154" s="17">
        <v>30</v>
      </c>
      <c r="D154" s="17"/>
    </row>
    <row r="155" spans="1:4" x14ac:dyDescent="0.25">
      <c r="A155" s="17">
        <v>30329</v>
      </c>
      <c r="B155" s="17" t="s">
        <v>1301</v>
      </c>
      <c r="C155" s="17">
        <v>30</v>
      </c>
      <c r="D155" s="17"/>
    </row>
    <row r="156" spans="1:4" x14ac:dyDescent="0.25">
      <c r="A156" s="17">
        <v>30329</v>
      </c>
      <c r="B156" s="17" t="s">
        <v>1302</v>
      </c>
      <c r="C156" s="17">
        <v>30</v>
      </c>
      <c r="D156" s="17"/>
    </row>
    <row r="157" spans="1:4" x14ac:dyDescent="0.25">
      <c r="A157" s="17">
        <v>30329</v>
      </c>
      <c r="B157" s="17" t="s">
        <v>1303</v>
      </c>
      <c r="C157" s="17">
        <v>30</v>
      </c>
      <c r="D157" s="17"/>
    </row>
    <row r="158" spans="1:4" x14ac:dyDescent="0.25">
      <c r="A158" s="17">
        <v>30329</v>
      </c>
      <c r="B158" s="17" t="s">
        <v>1150</v>
      </c>
      <c r="C158" s="17">
        <v>30</v>
      </c>
      <c r="D158" s="17"/>
    </row>
    <row r="159" spans="1:4" x14ac:dyDescent="0.25">
      <c r="A159" s="17">
        <v>30329</v>
      </c>
      <c r="B159" s="17" t="s">
        <v>1304</v>
      </c>
      <c r="C159" s="17">
        <v>30</v>
      </c>
      <c r="D159" s="17"/>
    </row>
    <row r="160" spans="1:4" x14ac:dyDescent="0.25">
      <c r="A160" s="17">
        <v>30329</v>
      </c>
      <c r="B160" s="17" t="s">
        <v>1305</v>
      </c>
      <c r="C160" s="17">
        <v>30</v>
      </c>
      <c r="D160" s="17"/>
    </row>
    <row r="161" spans="1:4" x14ac:dyDescent="0.25">
      <c r="A161" s="17">
        <v>30329</v>
      </c>
      <c r="B161" s="17" t="s">
        <v>1306</v>
      </c>
      <c r="C161" s="17">
        <v>30</v>
      </c>
      <c r="D161" s="17"/>
    </row>
    <row r="162" spans="1:4" x14ac:dyDescent="0.25">
      <c r="A162" s="17">
        <v>30329</v>
      </c>
      <c r="B162" s="17" t="s">
        <v>1307</v>
      </c>
      <c r="C162" s="17">
        <v>30</v>
      </c>
      <c r="D162" s="17"/>
    </row>
    <row r="163" spans="1:4" x14ac:dyDescent="0.25">
      <c r="A163" s="17">
        <v>30330</v>
      </c>
      <c r="B163" s="17" t="s">
        <v>1308</v>
      </c>
      <c r="C163" s="17">
        <v>30</v>
      </c>
      <c r="D163" s="17"/>
    </row>
    <row r="164" spans="1:4" x14ac:dyDescent="0.25">
      <c r="A164" s="17">
        <v>30330</v>
      </c>
      <c r="B164" s="17" t="s">
        <v>1156</v>
      </c>
      <c r="C164" s="17">
        <v>30</v>
      </c>
      <c r="D164" s="17"/>
    </row>
    <row r="165" spans="1:4" x14ac:dyDescent="0.25">
      <c r="A165" s="17">
        <v>30330</v>
      </c>
      <c r="B165" s="17" t="s">
        <v>1309</v>
      </c>
      <c r="C165" s="17">
        <v>30</v>
      </c>
      <c r="D165" s="17"/>
    </row>
    <row r="166" spans="1:4" x14ac:dyDescent="0.25">
      <c r="A166" s="17">
        <v>30330</v>
      </c>
      <c r="B166" s="17" t="s">
        <v>1135</v>
      </c>
      <c r="C166" s="17">
        <v>30</v>
      </c>
      <c r="D166" s="17"/>
    </row>
    <row r="167" spans="1:4" x14ac:dyDescent="0.25">
      <c r="A167" s="17">
        <v>30330</v>
      </c>
      <c r="B167" s="17" t="s">
        <v>1310</v>
      </c>
      <c r="C167" s="17">
        <v>30</v>
      </c>
      <c r="D167" s="17"/>
    </row>
    <row r="168" spans="1:4" x14ac:dyDescent="0.25">
      <c r="A168" s="17">
        <v>30330</v>
      </c>
      <c r="B168" s="17" t="s">
        <v>1311</v>
      </c>
      <c r="C168" s="17">
        <v>30</v>
      </c>
      <c r="D168" s="17"/>
    </row>
    <row r="169" spans="1:4" x14ac:dyDescent="0.25">
      <c r="A169" s="17">
        <v>30330</v>
      </c>
      <c r="B169" s="17" t="s">
        <v>1312</v>
      </c>
      <c r="C169" s="17">
        <v>30</v>
      </c>
      <c r="D169" s="17"/>
    </row>
    <row r="170" spans="1:4" x14ac:dyDescent="0.25">
      <c r="A170" s="17">
        <v>30330</v>
      </c>
      <c r="B170" s="17" t="s">
        <v>1313</v>
      </c>
      <c r="C170" s="17">
        <v>30</v>
      </c>
      <c r="D170" s="17"/>
    </row>
    <row r="171" spans="1:4" x14ac:dyDescent="0.25">
      <c r="A171" s="17">
        <v>30331</v>
      </c>
      <c r="B171" s="17" t="s">
        <v>1314</v>
      </c>
      <c r="C171" s="17">
        <v>30</v>
      </c>
      <c r="D171" s="17"/>
    </row>
    <row r="172" spans="1:4" x14ac:dyDescent="0.25">
      <c r="A172" s="17">
        <v>30331</v>
      </c>
      <c r="B172" s="17" t="s">
        <v>1315</v>
      </c>
      <c r="C172" s="17">
        <v>30</v>
      </c>
      <c r="D172" s="17"/>
    </row>
    <row r="173" spans="1:4" x14ac:dyDescent="0.25">
      <c r="A173" s="17">
        <v>30331</v>
      </c>
      <c r="B173" s="17" t="s">
        <v>274</v>
      </c>
      <c r="C173" s="17">
        <v>30</v>
      </c>
      <c r="D173" s="17"/>
    </row>
    <row r="174" spans="1:4" x14ac:dyDescent="0.25">
      <c r="A174" s="17">
        <v>30331</v>
      </c>
      <c r="B174" s="17" t="s">
        <v>1182</v>
      </c>
      <c r="C174" s="17">
        <v>30</v>
      </c>
      <c r="D174" s="17"/>
    </row>
    <row r="175" spans="1:4" x14ac:dyDescent="0.25">
      <c r="A175" s="17">
        <v>30331</v>
      </c>
      <c r="B175" s="17" t="s">
        <v>1316</v>
      </c>
      <c r="C175" s="17">
        <v>30</v>
      </c>
      <c r="D175" s="17"/>
    </row>
    <row r="176" spans="1:4" x14ac:dyDescent="0.25">
      <c r="A176" s="17">
        <v>30331</v>
      </c>
      <c r="B176" s="17" t="s">
        <v>1317</v>
      </c>
      <c r="C176" s="17">
        <v>30</v>
      </c>
      <c r="D176" s="17"/>
    </row>
    <row r="177" spans="1:4" x14ac:dyDescent="0.25">
      <c r="A177" s="17">
        <v>30332</v>
      </c>
      <c r="B177" s="17" t="s">
        <v>608</v>
      </c>
      <c r="C177" s="17">
        <v>30</v>
      </c>
      <c r="D177" s="17"/>
    </row>
    <row r="178" spans="1:4" x14ac:dyDescent="0.25">
      <c r="A178" s="17">
        <v>30332</v>
      </c>
      <c r="B178" s="17" t="s">
        <v>1318</v>
      </c>
      <c r="C178" s="17">
        <v>30</v>
      </c>
      <c r="D178" s="17"/>
    </row>
    <row r="179" spans="1:4" x14ac:dyDescent="0.25">
      <c r="A179" s="17">
        <v>30332</v>
      </c>
      <c r="B179" s="17" t="s">
        <v>1319</v>
      </c>
      <c r="C179" s="17">
        <v>30</v>
      </c>
      <c r="D179" s="17"/>
    </row>
    <row r="180" spans="1:4" x14ac:dyDescent="0.25">
      <c r="A180" s="17">
        <v>30333</v>
      </c>
      <c r="B180" s="17" t="s">
        <v>1320</v>
      </c>
      <c r="C180" s="17">
        <v>30</v>
      </c>
      <c r="D180" s="17"/>
    </row>
    <row r="181" spans="1:4" x14ac:dyDescent="0.25">
      <c r="A181" s="17">
        <v>30333</v>
      </c>
      <c r="B181" s="17" t="s">
        <v>1321</v>
      </c>
      <c r="C181" s="17">
        <v>30</v>
      </c>
      <c r="D181" s="17"/>
    </row>
    <row r="182" spans="1:4" x14ac:dyDescent="0.25">
      <c r="A182" s="17">
        <v>30333</v>
      </c>
      <c r="B182" s="17" t="s">
        <v>1322</v>
      </c>
      <c r="C182" s="17">
        <v>30</v>
      </c>
      <c r="D182" s="17"/>
    </row>
    <row r="183" spans="1:4" x14ac:dyDescent="0.25">
      <c r="A183" s="17">
        <v>30333</v>
      </c>
      <c r="B183" s="17" t="s">
        <v>606</v>
      </c>
      <c r="C183" s="17">
        <v>30</v>
      </c>
      <c r="D183" s="17"/>
    </row>
    <row r="184" spans="1:4" x14ac:dyDescent="0.25">
      <c r="A184" s="17">
        <v>30333</v>
      </c>
      <c r="B184" s="17" t="s">
        <v>1323</v>
      </c>
      <c r="C184" s="17">
        <v>30</v>
      </c>
      <c r="D184" s="17"/>
    </row>
    <row r="185" spans="1:4" x14ac:dyDescent="0.25">
      <c r="A185" s="17">
        <v>30333</v>
      </c>
      <c r="B185" s="17" t="s">
        <v>1324</v>
      </c>
      <c r="C185" s="17">
        <v>30</v>
      </c>
      <c r="D185" s="17"/>
    </row>
    <row r="186" spans="1:4" x14ac:dyDescent="0.25">
      <c r="A186" s="17">
        <v>30333</v>
      </c>
      <c r="B186" s="17" t="s">
        <v>1325</v>
      </c>
      <c r="C186" s="17">
        <v>30</v>
      </c>
      <c r="D186" s="17"/>
    </row>
    <row r="187" spans="1:4" x14ac:dyDescent="0.25">
      <c r="A187" s="17">
        <v>30333</v>
      </c>
      <c r="B187" s="17" t="s">
        <v>1326</v>
      </c>
      <c r="C187" s="17">
        <v>30</v>
      </c>
      <c r="D187" s="17"/>
    </row>
    <row r="188" spans="1:4" x14ac:dyDescent="0.25">
      <c r="A188" s="17">
        <v>30333</v>
      </c>
      <c r="B188" s="17" t="s">
        <v>1327</v>
      </c>
      <c r="C188" s="17">
        <v>30</v>
      </c>
      <c r="D188" s="17"/>
    </row>
    <row r="189" spans="1:4" x14ac:dyDescent="0.25">
      <c r="A189" s="17">
        <v>30333</v>
      </c>
      <c r="B189" s="17" t="s">
        <v>1328</v>
      </c>
      <c r="C189" s="17">
        <v>30</v>
      </c>
      <c r="D189" s="17"/>
    </row>
    <row r="190" spans="1:4" x14ac:dyDescent="0.25">
      <c r="A190" s="17">
        <v>30333</v>
      </c>
      <c r="B190" s="17" t="s">
        <v>1329</v>
      </c>
      <c r="C190" s="17">
        <v>30</v>
      </c>
      <c r="D190" s="17"/>
    </row>
    <row r="191" spans="1:4" x14ac:dyDescent="0.25">
      <c r="A191" s="17">
        <v>30333</v>
      </c>
      <c r="B191" s="17" t="s">
        <v>1330</v>
      </c>
      <c r="C191" s="17">
        <v>30</v>
      </c>
      <c r="D191" s="17"/>
    </row>
    <row r="192" spans="1:4" x14ac:dyDescent="0.25">
      <c r="A192" s="17">
        <v>30333</v>
      </c>
      <c r="B192" s="17" t="s">
        <v>1331</v>
      </c>
      <c r="C192" s="17">
        <v>30</v>
      </c>
      <c r="D192" s="17"/>
    </row>
    <row r="193" spans="1:4" x14ac:dyDescent="0.25">
      <c r="A193" s="17">
        <v>30333</v>
      </c>
      <c r="B193" s="17" t="s">
        <v>1165</v>
      </c>
      <c r="C193" s="17">
        <v>30</v>
      </c>
      <c r="D193" s="17"/>
    </row>
    <row r="194" spans="1:4" x14ac:dyDescent="0.25">
      <c r="A194" s="17">
        <v>30333</v>
      </c>
      <c r="B194" s="17" t="s">
        <v>1332</v>
      </c>
      <c r="C194" s="17">
        <v>30</v>
      </c>
      <c r="D194" s="17"/>
    </row>
    <row r="195" spans="1:4" x14ac:dyDescent="0.25">
      <c r="A195" s="17">
        <v>30333</v>
      </c>
      <c r="B195" s="17" t="s">
        <v>1333</v>
      </c>
      <c r="C195" s="17">
        <v>30</v>
      </c>
      <c r="D195" s="17"/>
    </row>
    <row r="196" spans="1:4" x14ac:dyDescent="0.25">
      <c r="A196" s="17">
        <v>30334</v>
      </c>
      <c r="B196" s="17" t="s">
        <v>1334</v>
      </c>
      <c r="C196" s="17">
        <v>30</v>
      </c>
      <c r="D196" s="17"/>
    </row>
    <row r="197" spans="1:4" x14ac:dyDescent="0.25">
      <c r="A197" s="17">
        <v>30334</v>
      </c>
      <c r="B197" s="17" t="s">
        <v>1335</v>
      </c>
      <c r="C197" s="17">
        <v>30</v>
      </c>
      <c r="D197" s="17"/>
    </row>
    <row r="198" spans="1:4" x14ac:dyDescent="0.25">
      <c r="A198" s="17">
        <v>30334</v>
      </c>
      <c r="B198" s="17" t="s">
        <v>1336</v>
      </c>
      <c r="C198" s="17">
        <v>30</v>
      </c>
      <c r="D198" s="17"/>
    </row>
    <row r="199" spans="1:4" x14ac:dyDescent="0.25">
      <c r="A199" s="17">
        <v>30334</v>
      </c>
      <c r="B199" s="17" t="s">
        <v>1337</v>
      </c>
      <c r="C199" s="17">
        <v>30</v>
      </c>
      <c r="D199" s="17"/>
    </row>
    <row r="200" spans="1:4" x14ac:dyDescent="0.25">
      <c r="A200" s="17">
        <v>30334</v>
      </c>
      <c r="B200" s="17" t="s">
        <v>1338</v>
      </c>
      <c r="C200" s="17">
        <v>30</v>
      </c>
      <c r="D200" s="17"/>
    </row>
    <row r="201" spans="1:4" x14ac:dyDescent="0.25">
      <c r="A201" s="17">
        <v>30334</v>
      </c>
      <c r="B201" s="17" t="s">
        <v>1339</v>
      </c>
      <c r="C201" s="17">
        <v>30</v>
      </c>
      <c r="D201" s="17"/>
    </row>
    <row r="202" spans="1:4" x14ac:dyDescent="0.25">
      <c r="A202" s="17">
        <v>30334</v>
      </c>
      <c r="B202" s="17" t="s">
        <v>1340</v>
      </c>
      <c r="C202" s="17">
        <v>30</v>
      </c>
      <c r="D202" s="17"/>
    </row>
    <row r="203" spans="1:4" x14ac:dyDescent="0.25">
      <c r="A203" s="17">
        <v>30334</v>
      </c>
      <c r="B203" s="17" t="s">
        <v>1341</v>
      </c>
      <c r="C203" s="17">
        <v>30</v>
      </c>
      <c r="D203" s="17"/>
    </row>
    <row r="204" spans="1:4" x14ac:dyDescent="0.25">
      <c r="A204" s="17">
        <v>30334</v>
      </c>
      <c r="B204" s="17" t="s">
        <v>1342</v>
      </c>
      <c r="C204" s="17">
        <v>30</v>
      </c>
      <c r="D204" s="17"/>
    </row>
    <row r="205" spans="1:4" x14ac:dyDescent="0.25">
      <c r="A205" s="17">
        <v>30334</v>
      </c>
      <c r="B205" s="17" t="s">
        <v>1343</v>
      </c>
      <c r="C205" s="17">
        <v>30</v>
      </c>
      <c r="D205" s="17"/>
    </row>
    <row r="206" spans="1:4" x14ac:dyDescent="0.25">
      <c r="A206" s="17">
        <v>30334</v>
      </c>
      <c r="B206" s="17" t="s">
        <v>1344</v>
      </c>
      <c r="C206" s="17">
        <v>30</v>
      </c>
      <c r="D206" s="17"/>
    </row>
    <row r="207" spans="1:4" x14ac:dyDescent="0.25">
      <c r="A207" s="17">
        <v>30334</v>
      </c>
      <c r="B207" s="17" t="s">
        <v>1345</v>
      </c>
      <c r="C207" s="17">
        <v>30</v>
      </c>
      <c r="D207" s="17"/>
    </row>
    <row r="208" spans="1:4" x14ac:dyDescent="0.25">
      <c r="A208" s="17">
        <v>30334</v>
      </c>
      <c r="B208" s="17" t="s">
        <v>1175</v>
      </c>
      <c r="C208" s="17">
        <v>30</v>
      </c>
      <c r="D208" s="17"/>
    </row>
    <row r="209" spans="1:4" x14ac:dyDescent="0.25">
      <c r="A209" s="17">
        <v>30334</v>
      </c>
      <c r="B209" s="17" t="s">
        <v>1346</v>
      </c>
      <c r="C209" s="17">
        <v>30</v>
      </c>
      <c r="D209" s="17"/>
    </row>
    <row r="210" spans="1:4" x14ac:dyDescent="0.25">
      <c r="A210" s="17">
        <v>30335</v>
      </c>
      <c r="B210" s="17" t="s">
        <v>1347</v>
      </c>
      <c r="C210" s="17">
        <v>30</v>
      </c>
      <c r="D210" s="17"/>
    </row>
    <row r="211" spans="1:4" x14ac:dyDescent="0.25">
      <c r="A211" s="17">
        <v>30335</v>
      </c>
      <c r="B211" s="17" t="s">
        <v>1348</v>
      </c>
      <c r="C211" s="17">
        <v>30</v>
      </c>
      <c r="D211" s="17"/>
    </row>
    <row r="212" spans="1:4" x14ac:dyDescent="0.25">
      <c r="A212" s="17">
        <v>30335</v>
      </c>
      <c r="B212" s="17" t="s">
        <v>1349</v>
      </c>
      <c r="C212" s="17">
        <v>30</v>
      </c>
      <c r="D212" s="17"/>
    </row>
    <row r="213" spans="1:4" x14ac:dyDescent="0.25">
      <c r="A213" s="17">
        <v>30335</v>
      </c>
      <c r="B213" s="17" t="s">
        <v>1350</v>
      </c>
      <c r="C213" s="17">
        <v>30</v>
      </c>
      <c r="D213" s="17"/>
    </row>
    <row r="214" spans="1:4" x14ac:dyDescent="0.25">
      <c r="A214" s="17">
        <v>30335</v>
      </c>
      <c r="B214" s="17" t="s">
        <v>1351</v>
      </c>
      <c r="C214" s="17">
        <v>30</v>
      </c>
      <c r="D214" s="17"/>
    </row>
    <row r="215" spans="1:4" x14ac:dyDescent="0.25">
      <c r="A215" s="17">
        <v>30335</v>
      </c>
      <c r="B215" s="17" t="s">
        <v>1352</v>
      </c>
      <c r="C215" s="17">
        <v>30</v>
      </c>
      <c r="D215" s="17"/>
    </row>
    <row r="216" spans="1:4" x14ac:dyDescent="0.25">
      <c r="A216" s="17">
        <v>30335</v>
      </c>
      <c r="B216" s="17" t="s">
        <v>1353</v>
      </c>
      <c r="C216" s="17">
        <v>30</v>
      </c>
      <c r="D216" s="17"/>
    </row>
    <row r="217" spans="1:4" x14ac:dyDescent="0.25">
      <c r="A217" s="17">
        <v>30335</v>
      </c>
      <c r="B217" s="17" t="s">
        <v>1354</v>
      </c>
      <c r="C217" s="17">
        <v>30</v>
      </c>
      <c r="D217" s="17"/>
    </row>
    <row r="218" spans="1:4" x14ac:dyDescent="0.25">
      <c r="A218" s="17">
        <v>30335</v>
      </c>
      <c r="B218" s="17" t="s">
        <v>1355</v>
      </c>
      <c r="C218" s="17">
        <v>30</v>
      </c>
      <c r="D218" s="17"/>
    </row>
    <row r="219" spans="1:4" x14ac:dyDescent="0.25">
      <c r="A219" s="17">
        <v>30335</v>
      </c>
      <c r="B219" s="17" t="s">
        <v>1356</v>
      </c>
      <c r="C219" s="17">
        <v>30</v>
      </c>
      <c r="D219" s="17"/>
    </row>
    <row r="220" spans="1:4" x14ac:dyDescent="0.25">
      <c r="A220" s="17">
        <v>30335</v>
      </c>
      <c r="B220" s="17" t="s">
        <v>1357</v>
      </c>
      <c r="C220" s="17">
        <v>30</v>
      </c>
      <c r="D220" s="17"/>
    </row>
    <row r="221" spans="1:4" x14ac:dyDescent="0.25">
      <c r="A221" s="17">
        <v>30335</v>
      </c>
      <c r="B221" s="17" t="s">
        <v>1358</v>
      </c>
      <c r="C221" s="17">
        <v>30</v>
      </c>
      <c r="D221" s="17"/>
    </row>
    <row r="222" spans="1:4" x14ac:dyDescent="0.25">
      <c r="A222" s="17">
        <v>30335</v>
      </c>
      <c r="B222" s="17" t="s">
        <v>1359</v>
      </c>
      <c r="C222" s="17">
        <v>30</v>
      </c>
      <c r="D222" s="17"/>
    </row>
    <row r="223" spans="1:4" x14ac:dyDescent="0.25">
      <c r="A223" s="17">
        <v>30335</v>
      </c>
      <c r="B223" s="17" t="s">
        <v>1360</v>
      </c>
      <c r="C223" s="17">
        <v>30</v>
      </c>
      <c r="D223" s="17"/>
    </row>
    <row r="224" spans="1:4" x14ac:dyDescent="0.25">
      <c r="A224" s="17">
        <v>30335</v>
      </c>
      <c r="B224" s="17" t="s">
        <v>1170</v>
      </c>
      <c r="C224" s="17">
        <v>30</v>
      </c>
      <c r="D224" s="17"/>
    </row>
    <row r="225" spans="1:4" x14ac:dyDescent="0.25">
      <c r="A225" s="17">
        <v>30335</v>
      </c>
      <c r="B225" s="17" t="s">
        <v>1361</v>
      </c>
      <c r="C225" s="17">
        <v>30</v>
      </c>
      <c r="D225" s="17"/>
    </row>
    <row r="226" spans="1:4" x14ac:dyDescent="0.25">
      <c r="A226" s="17">
        <v>30335</v>
      </c>
      <c r="B226" s="17" t="s">
        <v>1362</v>
      </c>
      <c r="C226" s="17">
        <v>30</v>
      </c>
      <c r="D226" s="17"/>
    </row>
    <row r="227" spans="1:4" x14ac:dyDescent="0.25">
      <c r="A227" s="17">
        <v>30335</v>
      </c>
      <c r="B227" s="17" t="s">
        <v>1363</v>
      </c>
      <c r="C227" s="17">
        <v>30</v>
      </c>
      <c r="D227" s="17"/>
    </row>
    <row r="228" spans="1:4" x14ac:dyDescent="0.25">
      <c r="A228" s="17">
        <v>30335</v>
      </c>
      <c r="B228" s="17" t="s">
        <v>1364</v>
      </c>
      <c r="C228" s="17">
        <v>30</v>
      </c>
      <c r="D228" s="17"/>
    </row>
    <row r="229" spans="1:4" x14ac:dyDescent="0.25">
      <c r="A229" s="17">
        <v>30338</v>
      </c>
      <c r="B229" s="17" t="s">
        <v>1365</v>
      </c>
      <c r="C229" s="17">
        <v>30</v>
      </c>
      <c r="D229" s="17"/>
    </row>
    <row r="230" spans="1:4" x14ac:dyDescent="0.25">
      <c r="A230" s="17">
        <v>30350</v>
      </c>
      <c r="B230" s="17" t="s">
        <v>1366</v>
      </c>
      <c r="C230" s="17">
        <v>30</v>
      </c>
      <c r="D230" s="17"/>
    </row>
    <row r="231" spans="1:4" x14ac:dyDescent="0.25">
      <c r="A231" s="17">
        <v>30351</v>
      </c>
      <c r="B231" s="17" t="s">
        <v>772</v>
      </c>
      <c r="C231" s="17">
        <v>30</v>
      </c>
      <c r="D231" s="17"/>
    </row>
    <row r="232" spans="1:4" x14ac:dyDescent="0.25">
      <c r="A232" s="17">
        <v>30351</v>
      </c>
      <c r="B232" s="17" t="s">
        <v>1367</v>
      </c>
      <c r="C232" s="17">
        <v>30</v>
      </c>
      <c r="D232" s="17"/>
    </row>
    <row r="233" spans="1:4" x14ac:dyDescent="0.25">
      <c r="A233" s="17">
        <v>30359</v>
      </c>
      <c r="B233" s="17" t="s">
        <v>1368</v>
      </c>
      <c r="C233" s="17">
        <v>30</v>
      </c>
      <c r="D233" s="17"/>
    </row>
    <row r="234" spans="1:4" x14ac:dyDescent="0.25">
      <c r="A234" s="17">
        <v>30360</v>
      </c>
      <c r="B234" s="17" t="s">
        <v>1369</v>
      </c>
      <c r="C234" s="17">
        <v>30</v>
      </c>
      <c r="D234" s="17"/>
    </row>
    <row r="235" spans="1:4" x14ac:dyDescent="0.25">
      <c r="A235" s="17">
        <v>30364</v>
      </c>
      <c r="B235" s="17" t="s">
        <v>1370</v>
      </c>
      <c r="C235" s="17">
        <v>30</v>
      </c>
      <c r="D235" s="17"/>
    </row>
    <row r="236" spans="1:4" x14ac:dyDescent="0.25">
      <c r="A236" s="17">
        <v>30364</v>
      </c>
      <c r="B236" s="17" t="s">
        <v>24</v>
      </c>
      <c r="C236" s="17">
        <v>30</v>
      </c>
      <c r="D236" s="17"/>
    </row>
    <row r="237" spans="1:4" x14ac:dyDescent="0.25">
      <c r="A237" s="17">
        <v>30365</v>
      </c>
      <c r="B237" s="17" t="s">
        <v>1371</v>
      </c>
      <c r="C237" s="17">
        <v>30</v>
      </c>
      <c r="D237" s="17"/>
    </row>
    <row r="238" spans="1:4" x14ac:dyDescent="0.25">
      <c r="A238" s="17">
        <v>30365</v>
      </c>
      <c r="B238" s="17" t="s">
        <v>1372</v>
      </c>
      <c r="C238" s="17">
        <v>30</v>
      </c>
      <c r="D238" s="17"/>
    </row>
    <row r="239" spans="1:4" x14ac:dyDescent="0.25">
      <c r="A239" s="17">
        <v>30365</v>
      </c>
      <c r="B239" s="17" t="s">
        <v>1373</v>
      </c>
      <c r="C239" s="17">
        <v>30</v>
      </c>
      <c r="D239" s="17"/>
    </row>
    <row r="240" spans="1:4" x14ac:dyDescent="0.25">
      <c r="A240" s="17">
        <v>30366</v>
      </c>
      <c r="B240" s="17" t="s">
        <v>1374</v>
      </c>
      <c r="C240" s="17">
        <v>30</v>
      </c>
      <c r="D240" s="17"/>
    </row>
    <row r="241" spans="1:4" x14ac:dyDescent="0.25">
      <c r="A241" s="17">
        <v>30367</v>
      </c>
      <c r="B241" s="17" t="s">
        <v>1375</v>
      </c>
      <c r="C241" s="17">
        <v>30</v>
      </c>
      <c r="D241" s="17"/>
    </row>
    <row r="242" spans="1:4" x14ac:dyDescent="0.25">
      <c r="A242" s="17">
        <v>30367</v>
      </c>
      <c r="B242" s="17" t="s">
        <v>1191</v>
      </c>
      <c r="C242" s="17">
        <v>30</v>
      </c>
      <c r="D242" s="17"/>
    </row>
    <row r="243" spans="1:4" x14ac:dyDescent="0.25">
      <c r="A243" s="17">
        <v>30367</v>
      </c>
      <c r="B243" s="17" t="s">
        <v>1376</v>
      </c>
      <c r="C243" s="17">
        <v>30</v>
      </c>
      <c r="D243" s="17"/>
    </row>
    <row r="244" spans="1:4" x14ac:dyDescent="0.25">
      <c r="A244" s="17">
        <v>30367</v>
      </c>
      <c r="B244" s="17" t="s">
        <v>1377</v>
      </c>
      <c r="C244" s="17">
        <v>30</v>
      </c>
      <c r="D244" s="17"/>
    </row>
    <row r="245" spans="1:4" x14ac:dyDescent="0.25">
      <c r="A245" s="17">
        <v>30367</v>
      </c>
      <c r="B245" s="17" t="s">
        <v>1378</v>
      </c>
      <c r="C245" s="17">
        <v>30</v>
      </c>
      <c r="D245" s="17"/>
    </row>
    <row r="246" spans="1:4" x14ac:dyDescent="0.25">
      <c r="A246" s="17">
        <v>30367</v>
      </c>
      <c r="B246" s="17" t="s">
        <v>1379</v>
      </c>
      <c r="C246" s="17">
        <v>30</v>
      </c>
      <c r="D246" s="17"/>
    </row>
    <row r="247" spans="1:4" x14ac:dyDescent="0.25">
      <c r="A247" s="17">
        <v>30367</v>
      </c>
      <c r="B247" s="17" t="s">
        <v>1380</v>
      </c>
      <c r="C247" s="17">
        <v>30</v>
      </c>
      <c r="D247" s="17"/>
    </row>
    <row r="248" spans="1:4" x14ac:dyDescent="0.25">
      <c r="A248" s="17">
        <v>30368</v>
      </c>
      <c r="B248" s="17" t="s">
        <v>1381</v>
      </c>
      <c r="C248" s="17">
        <v>30</v>
      </c>
      <c r="D248" s="17"/>
    </row>
    <row r="249" spans="1:4" x14ac:dyDescent="0.25">
      <c r="A249" s="17">
        <v>30368</v>
      </c>
      <c r="B249" s="17" t="s">
        <v>1382</v>
      </c>
      <c r="C249" s="17">
        <v>30</v>
      </c>
      <c r="D249" s="17"/>
    </row>
    <row r="250" spans="1:4" x14ac:dyDescent="0.25">
      <c r="A250" s="17">
        <v>30368</v>
      </c>
      <c r="B250" s="17" t="s">
        <v>1383</v>
      </c>
      <c r="C250" s="17">
        <v>30</v>
      </c>
      <c r="D250" s="17"/>
    </row>
    <row r="251" spans="1:4" x14ac:dyDescent="0.25">
      <c r="A251" s="17">
        <v>30368</v>
      </c>
      <c r="B251" s="17" t="s">
        <v>1384</v>
      </c>
      <c r="C251" s="17">
        <v>30</v>
      </c>
      <c r="D251" s="17"/>
    </row>
    <row r="252" spans="1:4" x14ac:dyDescent="0.25">
      <c r="A252" s="17">
        <v>30368</v>
      </c>
      <c r="B252" s="17" t="s">
        <v>1385</v>
      </c>
      <c r="C252" s="17">
        <v>30</v>
      </c>
      <c r="D252" s="17"/>
    </row>
    <row r="253" spans="1:4" x14ac:dyDescent="0.25">
      <c r="A253" s="17">
        <v>30369</v>
      </c>
      <c r="B253" s="17" t="s">
        <v>1386</v>
      </c>
      <c r="C253" s="17">
        <v>30</v>
      </c>
      <c r="D253" s="17"/>
    </row>
    <row r="254" spans="1:4" x14ac:dyDescent="0.25">
      <c r="A254" s="17">
        <v>30369</v>
      </c>
      <c r="B254" s="17" t="s">
        <v>1387</v>
      </c>
      <c r="C254" s="17">
        <v>30</v>
      </c>
      <c r="D254" s="17"/>
    </row>
    <row r="255" spans="1:4" x14ac:dyDescent="0.25">
      <c r="A255" s="17">
        <v>30369</v>
      </c>
      <c r="B255" s="17" t="s">
        <v>1388</v>
      </c>
      <c r="C255" s="17">
        <v>30</v>
      </c>
      <c r="D255" s="17"/>
    </row>
    <row r="256" spans="1:4" x14ac:dyDescent="0.25">
      <c r="A256" s="17">
        <v>30369</v>
      </c>
      <c r="B256" s="17" t="s">
        <v>1389</v>
      </c>
      <c r="C256" s="17">
        <v>30</v>
      </c>
      <c r="D256" s="17"/>
    </row>
    <row r="257" spans="1:4" x14ac:dyDescent="0.25">
      <c r="A257" s="17">
        <v>30369</v>
      </c>
      <c r="B257" s="17" t="s">
        <v>1390</v>
      </c>
      <c r="C257" s="17">
        <v>30</v>
      </c>
      <c r="D257" s="17"/>
    </row>
    <row r="258" spans="1:4" x14ac:dyDescent="0.25">
      <c r="A258" s="17">
        <v>30369</v>
      </c>
      <c r="B258" s="17" t="s">
        <v>1173</v>
      </c>
      <c r="C258" s="17">
        <v>30</v>
      </c>
      <c r="D258" s="17"/>
    </row>
    <row r="259" spans="1:4" x14ac:dyDescent="0.25">
      <c r="A259" s="17">
        <v>30369</v>
      </c>
      <c r="B259" s="17" t="s">
        <v>1391</v>
      </c>
      <c r="C259" s="17">
        <v>30</v>
      </c>
      <c r="D259" s="17"/>
    </row>
    <row r="260" spans="1:4" x14ac:dyDescent="0.25">
      <c r="A260" s="17">
        <v>30369</v>
      </c>
      <c r="B260" s="17" t="s">
        <v>1392</v>
      </c>
      <c r="C260" s="17">
        <v>30</v>
      </c>
      <c r="D260" s="17"/>
    </row>
    <row r="261" spans="1:4" x14ac:dyDescent="0.25">
      <c r="A261" s="17">
        <v>30369</v>
      </c>
      <c r="B261" s="17" t="s">
        <v>1136</v>
      </c>
      <c r="C261" s="17">
        <v>30</v>
      </c>
      <c r="D261" s="17"/>
    </row>
    <row r="262" spans="1:4" x14ac:dyDescent="0.25">
      <c r="A262" s="17">
        <v>30369</v>
      </c>
      <c r="B262" s="17" t="s">
        <v>1393</v>
      </c>
      <c r="C262" s="17">
        <v>30</v>
      </c>
      <c r="D262" s="17"/>
    </row>
    <row r="263" spans="1:4" x14ac:dyDescent="0.25">
      <c r="A263" s="17">
        <v>30369</v>
      </c>
      <c r="B263" s="17" t="s">
        <v>1394</v>
      </c>
      <c r="C263" s="17">
        <v>30</v>
      </c>
      <c r="D263" s="17"/>
    </row>
    <row r="264" spans="1:4" x14ac:dyDescent="0.25">
      <c r="A264" s="17">
        <v>30369</v>
      </c>
      <c r="B264" s="17" t="s">
        <v>23</v>
      </c>
      <c r="C264" s="17">
        <v>30</v>
      </c>
      <c r="D264" s="17"/>
    </row>
    <row r="265" spans="1:4" x14ac:dyDescent="0.25">
      <c r="A265" s="17">
        <v>30369</v>
      </c>
      <c r="B265" s="17" t="s">
        <v>1395</v>
      </c>
      <c r="C265" s="17">
        <v>30</v>
      </c>
      <c r="D265" s="17"/>
    </row>
    <row r="266" spans="1:4" x14ac:dyDescent="0.25">
      <c r="A266" s="17">
        <v>30369</v>
      </c>
      <c r="B266" s="17" t="s">
        <v>1396</v>
      </c>
      <c r="C266" s="17">
        <v>30</v>
      </c>
      <c r="D266" s="17"/>
    </row>
    <row r="267" spans="1:4" x14ac:dyDescent="0.25">
      <c r="A267" s="17">
        <v>30369</v>
      </c>
      <c r="B267" s="17" t="s">
        <v>1397</v>
      </c>
      <c r="C267" s="17">
        <v>30</v>
      </c>
      <c r="D267" s="17"/>
    </row>
    <row r="268" spans="1:4" x14ac:dyDescent="0.25">
      <c r="A268" s="17">
        <v>30370</v>
      </c>
      <c r="B268" s="17" t="s">
        <v>677</v>
      </c>
      <c r="C268" s="17">
        <v>30</v>
      </c>
      <c r="D268" s="17"/>
    </row>
    <row r="269" spans="1:4" x14ac:dyDescent="0.25">
      <c r="A269" s="17">
        <v>30370</v>
      </c>
      <c r="B269" s="17" t="s">
        <v>1398</v>
      </c>
      <c r="C269" s="17">
        <v>30</v>
      </c>
      <c r="D269" s="17"/>
    </row>
    <row r="270" spans="1:4" x14ac:dyDescent="0.25">
      <c r="A270" s="17">
        <v>30370</v>
      </c>
      <c r="B270" s="17" t="s">
        <v>1399</v>
      </c>
      <c r="C270" s="17">
        <v>30</v>
      </c>
      <c r="D270" s="17"/>
    </row>
    <row r="271" spans="1:4" x14ac:dyDescent="0.25">
      <c r="A271" s="17">
        <v>30380</v>
      </c>
      <c r="B271" s="17" t="s">
        <v>1400</v>
      </c>
      <c r="C271" s="17">
        <v>30</v>
      </c>
      <c r="D271" s="17"/>
    </row>
    <row r="272" spans="1:4" x14ac:dyDescent="0.25">
      <c r="A272" s="17">
        <v>30381</v>
      </c>
      <c r="B272" s="17" t="s">
        <v>1401</v>
      </c>
      <c r="C272" s="17">
        <v>30</v>
      </c>
      <c r="D272" s="17"/>
    </row>
    <row r="273" spans="1:4" x14ac:dyDescent="0.25">
      <c r="A273" s="17">
        <v>30381</v>
      </c>
      <c r="B273" s="17" t="s">
        <v>1402</v>
      </c>
      <c r="C273" s="17">
        <v>30</v>
      </c>
      <c r="D273" s="17"/>
    </row>
    <row r="274" spans="1:4" x14ac:dyDescent="0.25">
      <c r="A274" s="17">
        <v>30382</v>
      </c>
      <c r="B274" s="17" t="s">
        <v>1403</v>
      </c>
      <c r="C274" s="17">
        <v>30</v>
      </c>
      <c r="D274" s="17"/>
    </row>
    <row r="275" spans="1:4" x14ac:dyDescent="0.25">
      <c r="A275" s="17">
        <v>30382</v>
      </c>
      <c r="B275" s="17" t="s">
        <v>1404</v>
      </c>
      <c r="C275" s="17">
        <v>30</v>
      </c>
      <c r="D275" s="17"/>
    </row>
    <row r="276" spans="1:4" x14ac:dyDescent="0.25">
      <c r="A276" s="17">
        <v>30382</v>
      </c>
      <c r="B276" s="17" t="s">
        <v>1405</v>
      </c>
      <c r="C276" s="17">
        <v>30</v>
      </c>
      <c r="D276" s="17"/>
    </row>
    <row r="277" spans="1:4" x14ac:dyDescent="0.25">
      <c r="A277" s="17">
        <v>30382</v>
      </c>
      <c r="B277" s="17" t="s">
        <v>762</v>
      </c>
      <c r="C277" s="17">
        <v>30</v>
      </c>
      <c r="D277" s="17"/>
    </row>
    <row r="278" spans="1:4" x14ac:dyDescent="0.25">
      <c r="A278" s="17">
        <v>30383</v>
      </c>
      <c r="B278" s="17" t="s">
        <v>1406</v>
      </c>
      <c r="C278" s="17">
        <v>30</v>
      </c>
      <c r="D278" s="17"/>
    </row>
    <row r="279" spans="1:4" x14ac:dyDescent="0.25">
      <c r="A279" s="17">
        <v>30383</v>
      </c>
      <c r="B279" s="17" t="s">
        <v>1407</v>
      </c>
      <c r="C279" s="17">
        <v>30</v>
      </c>
      <c r="D279" s="17"/>
    </row>
    <row r="280" spans="1:4" x14ac:dyDescent="0.25">
      <c r="A280" s="17">
        <v>30383</v>
      </c>
      <c r="B280" s="17" t="s">
        <v>1408</v>
      </c>
      <c r="C280" s="17">
        <v>30</v>
      </c>
      <c r="D280" s="17"/>
    </row>
    <row r="281" spans="1:4" x14ac:dyDescent="0.25">
      <c r="A281" s="17">
        <v>30384</v>
      </c>
      <c r="B281" s="17" t="s">
        <v>674</v>
      </c>
      <c r="C281" s="17">
        <v>30</v>
      </c>
      <c r="D281" s="17"/>
    </row>
    <row r="282" spans="1:4" x14ac:dyDescent="0.25">
      <c r="A282" s="17">
        <v>30384</v>
      </c>
      <c r="B282" s="17" t="s">
        <v>673</v>
      </c>
      <c r="C282" s="17">
        <v>30</v>
      </c>
      <c r="D282" s="17"/>
    </row>
    <row r="283" spans="1:4" x14ac:dyDescent="0.25">
      <c r="A283" s="17">
        <v>30385</v>
      </c>
      <c r="B283" s="17" t="s">
        <v>1409</v>
      </c>
      <c r="C283" s="17">
        <v>30</v>
      </c>
      <c r="D283" s="17"/>
    </row>
    <row r="284" spans="1:4" x14ac:dyDescent="0.25">
      <c r="A284" s="17">
        <v>30385</v>
      </c>
      <c r="B284" s="17" t="s">
        <v>1410</v>
      </c>
      <c r="C284" s="17">
        <v>30</v>
      </c>
      <c r="D284" s="17"/>
    </row>
    <row r="285" spans="1:4" x14ac:dyDescent="0.25">
      <c r="A285" s="17">
        <v>30385</v>
      </c>
      <c r="B285" s="17" t="s">
        <v>1411</v>
      </c>
      <c r="C285" s="17">
        <v>30</v>
      </c>
      <c r="D285" s="17"/>
    </row>
    <row r="286" spans="1:4" x14ac:dyDescent="0.25">
      <c r="A286" s="17">
        <v>30385</v>
      </c>
      <c r="B286" s="17" t="s">
        <v>1412</v>
      </c>
      <c r="C286" s="17">
        <v>30</v>
      </c>
      <c r="D286" s="17"/>
    </row>
    <row r="287" spans="1:4" x14ac:dyDescent="0.25">
      <c r="A287" s="17">
        <v>30385</v>
      </c>
      <c r="B287" s="17" t="s">
        <v>1413</v>
      </c>
      <c r="C287" s="17">
        <v>30</v>
      </c>
      <c r="D287" s="17"/>
    </row>
    <row r="288" spans="1:4" x14ac:dyDescent="0.25">
      <c r="A288" s="17">
        <v>30385</v>
      </c>
      <c r="B288" s="17" t="s">
        <v>1414</v>
      </c>
      <c r="C288" s="17">
        <v>30</v>
      </c>
      <c r="D288" s="17"/>
    </row>
    <row r="289" spans="1:4" x14ac:dyDescent="0.25">
      <c r="A289" s="17">
        <v>30385</v>
      </c>
      <c r="B289" s="17" t="s">
        <v>1415</v>
      </c>
      <c r="C289" s="17">
        <v>30</v>
      </c>
      <c r="D289" s="17"/>
    </row>
    <row r="290" spans="1:4" x14ac:dyDescent="0.25">
      <c r="A290" s="17">
        <v>30385</v>
      </c>
      <c r="B290" s="17" t="s">
        <v>1416</v>
      </c>
      <c r="C290" s="17">
        <v>30</v>
      </c>
      <c r="D290" s="17"/>
    </row>
    <row r="291" spans="1:4" x14ac:dyDescent="0.25">
      <c r="A291" s="17">
        <v>30385</v>
      </c>
      <c r="B291" s="17" t="s">
        <v>675</v>
      </c>
      <c r="C291" s="17">
        <v>30</v>
      </c>
      <c r="D291" s="17"/>
    </row>
    <row r="292" spans="1:4" x14ac:dyDescent="0.25">
      <c r="A292" s="17">
        <v>30385</v>
      </c>
      <c r="B292" s="17" t="s">
        <v>1417</v>
      </c>
      <c r="C292" s="17">
        <v>30</v>
      </c>
      <c r="D292" s="17"/>
    </row>
    <row r="293" spans="1:4" x14ac:dyDescent="0.25">
      <c r="A293" s="17">
        <v>30385</v>
      </c>
      <c r="B293" s="17" t="s">
        <v>1418</v>
      </c>
      <c r="C293" s="17">
        <v>30</v>
      </c>
      <c r="D293" s="17"/>
    </row>
    <row r="294" spans="1:4" x14ac:dyDescent="0.25">
      <c r="A294" s="17">
        <v>30385</v>
      </c>
      <c r="B294" s="17" t="s">
        <v>1419</v>
      </c>
      <c r="C294" s="17">
        <v>30</v>
      </c>
      <c r="D294" s="17"/>
    </row>
    <row r="295" spans="1:4" x14ac:dyDescent="0.25">
      <c r="A295" s="17">
        <v>30385</v>
      </c>
      <c r="B295" s="17" t="s">
        <v>1420</v>
      </c>
      <c r="C295" s="17">
        <v>30</v>
      </c>
      <c r="D295" s="17"/>
    </row>
    <row r="296" spans="1:4" x14ac:dyDescent="0.25">
      <c r="A296" s="17">
        <v>30385</v>
      </c>
      <c r="B296" s="17" t="s">
        <v>1421</v>
      </c>
      <c r="C296" s="17">
        <v>30</v>
      </c>
      <c r="D296" s="17"/>
    </row>
    <row r="297" spans="1:4" x14ac:dyDescent="0.25">
      <c r="A297" s="17">
        <v>30385</v>
      </c>
      <c r="B297" s="17" t="s">
        <v>1157</v>
      </c>
      <c r="C297" s="17">
        <v>30</v>
      </c>
      <c r="D297" s="17"/>
    </row>
    <row r="298" spans="1:4" x14ac:dyDescent="0.25">
      <c r="A298" s="17">
        <v>30386</v>
      </c>
      <c r="B298" s="17" t="s">
        <v>1422</v>
      </c>
      <c r="C298" s="17">
        <v>30</v>
      </c>
      <c r="D298" s="17"/>
    </row>
    <row r="299" spans="1:4" x14ac:dyDescent="0.25">
      <c r="A299" s="17">
        <v>30390</v>
      </c>
      <c r="B299" s="17" t="s">
        <v>1423</v>
      </c>
      <c r="C299" s="17">
        <v>30</v>
      </c>
      <c r="D299" s="17"/>
    </row>
    <row r="300" spans="1:4" x14ac:dyDescent="0.25">
      <c r="A300" s="17">
        <v>30390</v>
      </c>
      <c r="B300" s="17" t="s">
        <v>1424</v>
      </c>
      <c r="C300" s="17">
        <v>30</v>
      </c>
      <c r="D300" s="17"/>
    </row>
    <row r="301" spans="1:4" x14ac:dyDescent="0.25">
      <c r="A301" s="17">
        <v>30390</v>
      </c>
      <c r="B301" s="17" t="s">
        <v>1425</v>
      </c>
      <c r="C301" s="17">
        <v>30</v>
      </c>
      <c r="D301" s="17"/>
    </row>
    <row r="302" spans="1:4" x14ac:dyDescent="0.25">
      <c r="A302" s="17">
        <v>30390</v>
      </c>
      <c r="B302" s="17" t="s">
        <v>1426</v>
      </c>
      <c r="C302" s="17">
        <v>30</v>
      </c>
      <c r="D302" s="17"/>
    </row>
    <row r="303" spans="1:4" x14ac:dyDescent="0.25">
      <c r="A303" s="17">
        <v>30390</v>
      </c>
      <c r="B303" s="17" t="s">
        <v>1427</v>
      </c>
      <c r="C303" s="17">
        <v>30</v>
      </c>
      <c r="D303" s="17"/>
    </row>
    <row r="304" spans="1:4" x14ac:dyDescent="0.25">
      <c r="A304" s="17">
        <v>30390</v>
      </c>
      <c r="B304" s="17" t="s">
        <v>1428</v>
      </c>
      <c r="C304" s="17">
        <v>30</v>
      </c>
      <c r="D304" s="17"/>
    </row>
    <row r="305" spans="1:4" x14ac:dyDescent="0.25">
      <c r="A305" s="17">
        <v>30390</v>
      </c>
      <c r="B305" s="17" t="s">
        <v>1429</v>
      </c>
      <c r="C305" s="17">
        <v>30</v>
      </c>
      <c r="D305" s="17"/>
    </row>
    <row r="306" spans="1:4" x14ac:dyDescent="0.25">
      <c r="A306" s="17">
        <v>30390</v>
      </c>
      <c r="B306" s="17" t="s">
        <v>1430</v>
      </c>
      <c r="C306" s="17">
        <v>30</v>
      </c>
      <c r="D306" s="17"/>
    </row>
    <row r="307" spans="1:4" x14ac:dyDescent="0.25">
      <c r="A307" s="17">
        <v>30390</v>
      </c>
      <c r="B307" s="17" t="s">
        <v>1166</v>
      </c>
      <c r="C307" s="17">
        <v>30</v>
      </c>
      <c r="D307" s="17"/>
    </row>
    <row r="308" spans="1:4" x14ac:dyDescent="0.25">
      <c r="A308" s="17">
        <v>30390</v>
      </c>
      <c r="B308" s="17" t="s">
        <v>1431</v>
      </c>
      <c r="C308" s="17">
        <v>30</v>
      </c>
      <c r="D308" s="17"/>
    </row>
    <row r="309" spans="1:4" x14ac:dyDescent="0.25">
      <c r="A309" s="17">
        <v>30390</v>
      </c>
      <c r="B309" s="17" t="s">
        <v>1432</v>
      </c>
      <c r="C309" s="17">
        <v>30</v>
      </c>
      <c r="D309" s="17"/>
    </row>
    <row r="310" spans="1:4" x14ac:dyDescent="0.25">
      <c r="A310" s="17">
        <v>30390</v>
      </c>
      <c r="B310" s="17" t="s">
        <v>1193</v>
      </c>
      <c r="C310" s="17">
        <v>30</v>
      </c>
      <c r="D310" s="17"/>
    </row>
    <row r="311" spans="1:4" x14ac:dyDescent="0.25">
      <c r="A311" s="17">
        <v>30390</v>
      </c>
      <c r="B311" s="17" t="s">
        <v>1433</v>
      </c>
      <c r="C311" s="17">
        <v>30</v>
      </c>
      <c r="D311" s="17"/>
    </row>
    <row r="312" spans="1:4" x14ac:dyDescent="0.25">
      <c r="A312" s="17">
        <v>30390</v>
      </c>
      <c r="B312" s="17" t="s">
        <v>1434</v>
      </c>
      <c r="C312" s="17">
        <v>30</v>
      </c>
      <c r="D312" s="17"/>
    </row>
    <row r="313" spans="1:4" x14ac:dyDescent="0.25">
      <c r="A313" s="17">
        <v>30390</v>
      </c>
      <c r="B313" s="17" t="s">
        <v>1435</v>
      </c>
      <c r="C313" s="17">
        <v>30</v>
      </c>
      <c r="D313" s="17"/>
    </row>
    <row r="314" spans="1:4" x14ac:dyDescent="0.25">
      <c r="A314" s="17">
        <v>30390</v>
      </c>
      <c r="B314" s="17" t="s">
        <v>1436</v>
      </c>
      <c r="C314" s="17">
        <v>30</v>
      </c>
      <c r="D314" s="17"/>
    </row>
    <row r="315" spans="1:4" x14ac:dyDescent="0.25">
      <c r="A315" s="17">
        <v>30390</v>
      </c>
      <c r="B315" s="17" t="s">
        <v>1437</v>
      </c>
      <c r="C315" s="17">
        <v>30</v>
      </c>
      <c r="D315" s="17"/>
    </row>
    <row r="316" spans="1:4" x14ac:dyDescent="0.25">
      <c r="A316" s="17">
        <v>30390</v>
      </c>
      <c r="B316" s="17" t="s">
        <v>1438</v>
      </c>
      <c r="C316" s="17">
        <v>30</v>
      </c>
      <c r="D316" s="17"/>
    </row>
    <row r="317" spans="1:4" x14ac:dyDescent="0.25">
      <c r="A317" s="17">
        <v>30390</v>
      </c>
      <c r="B317" s="17" t="s">
        <v>1439</v>
      </c>
      <c r="C317" s="17">
        <v>30</v>
      </c>
      <c r="D317" s="17"/>
    </row>
    <row r="318" spans="1:4" x14ac:dyDescent="0.25">
      <c r="A318" s="17">
        <v>30390</v>
      </c>
      <c r="B318" s="17" t="s">
        <v>1440</v>
      </c>
      <c r="C318" s="17">
        <v>30</v>
      </c>
      <c r="D318" s="17"/>
    </row>
    <row r="319" spans="1:4" x14ac:dyDescent="0.25">
      <c r="A319" s="17">
        <v>30391</v>
      </c>
      <c r="B319" s="17" t="s">
        <v>1441</v>
      </c>
      <c r="C319" s="17">
        <v>30</v>
      </c>
      <c r="D319" s="17"/>
    </row>
    <row r="320" spans="1:4" x14ac:dyDescent="0.25">
      <c r="A320" s="17">
        <v>30391</v>
      </c>
      <c r="B320" s="17" t="s">
        <v>1442</v>
      </c>
      <c r="C320" s="17">
        <v>30</v>
      </c>
      <c r="D320" s="17"/>
    </row>
    <row r="321" spans="1:4" x14ac:dyDescent="0.25">
      <c r="A321" s="17">
        <v>30392</v>
      </c>
      <c r="B321" s="17" t="s">
        <v>1443</v>
      </c>
      <c r="C321" s="17">
        <v>30</v>
      </c>
      <c r="D321" s="17"/>
    </row>
    <row r="322" spans="1:4" x14ac:dyDescent="0.25">
      <c r="A322" s="17">
        <v>30392</v>
      </c>
      <c r="B322" s="17" t="s">
        <v>1444</v>
      </c>
      <c r="C322" s="17">
        <v>30</v>
      </c>
      <c r="D322" s="17"/>
    </row>
    <row r="323" spans="1:4" x14ac:dyDescent="0.25">
      <c r="A323" s="17">
        <v>30392</v>
      </c>
      <c r="B323" s="17" t="s">
        <v>1445</v>
      </c>
      <c r="C323" s="17">
        <v>30</v>
      </c>
      <c r="D323" s="17"/>
    </row>
    <row r="324" spans="1:4" x14ac:dyDescent="0.25">
      <c r="A324" s="17">
        <v>30392</v>
      </c>
      <c r="B324" s="17" t="s">
        <v>1446</v>
      </c>
      <c r="C324" s="17">
        <v>30</v>
      </c>
      <c r="D324" s="17"/>
    </row>
    <row r="325" spans="1:4" x14ac:dyDescent="0.25">
      <c r="A325" s="17">
        <v>30392</v>
      </c>
      <c r="B325" s="17" t="s">
        <v>1447</v>
      </c>
      <c r="C325" s="17">
        <v>30</v>
      </c>
      <c r="D325" s="17"/>
    </row>
    <row r="326" spans="1:4" x14ac:dyDescent="0.25">
      <c r="A326" s="17">
        <v>30392</v>
      </c>
      <c r="B326" s="17" t="s">
        <v>1448</v>
      </c>
      <c r="C326" s="17">
        <v>30</v>
      </c>
      <c r="D326" s="17"/>
    </row>
    <row r="327" spans="1:4" x14ac:dyDescent="0.25">
      <c r="A327" s="17">
        <v>30392</v>
      </c>
      <c r="B327" s="17" t="s">
        <v>1449</v>
      </c>
      <c r="C327" s="17">
        <v>30</v>
      </c>
      <c r="D327" s="17"/>
    </row>
    <row r="328" spans="1:4" x14ac:dyDescent="0.25">
      <c r="A328" s="17">
        <v>30392</v>
      </c>
      <c r="B328" s="17" t="s">
        <v>742</v>
      </c>
      <c r="C328" s="17">
        <v>30</v>
      </c>
      <c r="D328" s="17"/>
    </row>
    <row r="329" spans="1:4" x14ac:dyDescent="0.25">
      <c r="A329" s="17">
        <v>30393</v>
      </c>
      <c r="B329" s="17" t="s">
        <v>1450</v>
      </c>
      <c r="C329" s="17">
        <v>30</v>
      </c>
      <c r="D329" s="17"/>
    </row>
    <row r="330" spans="1:4" x14ac:dyDescent="0.25">
      <c r="A330" s="17">
        <v>30393</v>
      </c>
      <c r="B330" s="17" t="s">
        <v>1451</v>
      </c>
      <c r="C330" s="17">
        <v>30</v>
      </c>
      <c r="D330" s="17"/>
    </row>
    <row r="331" spans="1:4" x14ac:dyDescent="0.25">
      <c r="A331" s="17">
        <v>30393</v>
      </c>
      <c r="B331" s="17" t="s">
        <v>1154</v>
      </c>
      <c r="C331" s="17">
        <v>30</v>
      </c>
      <c r="D331" s="17"/>
    </row>
    <row r="332" spans="1:4" x14ac:dyDescent="0.25">
      <c r="A332" s="17">
        <v>30393</v>
      </c>
      <c r="B332" s="17" t="s">
        <v>1452</v>
      </c>
      <c r="C332" s="17">
        <v>30</v>
      </c>
      <c r="D332" s="17"/>
    </row>
    <row r="333" spans="1:4" x14ac:dyDescent="0.25">
      <c r="A333" s="17">
        <v>30393</v>
      </c>
      <c r="B333" s="17" t="s">
        <v>1453</v>
      </c>
      <c r="C333" s="17">
        <v>30</v>
      </c>
      <c r="D333" s="17"/>
    </row>
    <row r="334" spans="1:4" x14ac:dyDescent="0.25">
      <c r="A334" s="17">
        <v>30393</v>
      </c>
      <c r="B334" s="17" t="s">
        <v>704</v>
      </c>
      <c r="C334" s="17">
        <v>30</v>
      </c>
      <c r="D334" s="17"/>
    </row>
    <row r="335" spans="1:4" x14ac:dyDescent="0.25">
      <c r="A335" s="17">
        <v>30393</v>
      </c>
      <c r="B335" s="17" t="s">
        <v>1454</v>
      </c>
      <c r="C335" s="17">
        <v>30</v>
      </c>
      <c r="D335" s="17"/>
    </row>
    <row r="336" spans="1:4" x14ac:dyDescent="0.25">
      <c r="A336" s="17">
        <v>30393</v>
      </c>
      <c r="B336" s="17" t="s">
        <v>1455</v>
      </c>
      <c r="C336" s="17">
        <v>30</v>
      </c>
      <c r="D336" s="17"/>
    </row>
    <row r="337" spans="1:4" x14ac:dyDescent="0.25">
      <c r="A337" s="17">
        <v>30393</v>
      </c>
      <c r="B337" s="17" t="s">
        <v>1456</v>
      </c>
      <c r="C337" s="17">
        <v>30</v>
      </c>
      <c r="D337" s="17"/>
    </row>
    <row r="338" spans="1:4" x14ac:dyDescent="0.25">
      <c r="A338" s="17">
        <v>30393</v>
      </c>
      <c r="B338" s="17" t="s">
        <v>1457</v>
      </c>
      <c r="C338" s="17">
        <v>30</v>
      </c>
      <c r="D338" s="17"/>
    </row>
    <row r="339" spans="1:4" x14ac:dyDescent="0.25">
      <c r="A339" s="17">
        <v>30393</v>
      </c>
      <c r="B339" s="17" t="s">
        <v>182</v>
      </c>
      <c r="C339" s="17">
        <v>30</v>
      </c>
      <c r="D339" s="17"/>
    </row>
    <row r="340" spans="1:4" x14ac:dyDescent="0.25">
      <c r="A340" s="17">
        <v>30393</v>
      </c>
      <c r="B340" s="17" t="s">
        <v>1458</v>
      </c>
      <c r="C340" s="17">
        <v>30</v>
      </c>
      <c r="D340" s="17"/>
    </row>
    <row r="341" spans="1:4" x14ac:dyDescent="0.25">
      <c r="A341" s="17">
        <v>30394</v>
      </c>
      <c r="B341" s="17" t="s">
        <v>1459</v>
      </c>
      <c r="C341" s="17">
        <v>30</v>
      </c>
      <c r="D341" s="17"/>
    </row>
    <row r="342" spans="1:4" x14ac:dyDescent="0.25">
      <c r="A342" s="17">
        <v>30394</v>
      </c>
      <c r="B342" s="17" t="s">
        <v>1460</v>
      </c>
      <c r="C342" s="17">
        <v>30</v>
      </c>
      <c r="D342" s="17"/>
    </row>
    <row r="343" spans="1:4" x14ac:dyDescent="0.25">
      <c r="A343" s="17">
        <v>30394</v>
      </c>
      <c r="B343" s="17" t="s">
        <v>1461</v>
      </c>
      <c r="C343" s="17">
        <v>30</v>
      </c>
      <c r="D343" s="17"/>
    </row>
    <row r="344" spans="1:4" x14ac:dyDescent="0.25">
      <c r="A344" s="17">
        <v>30394</v>
      </c>
      <c r="B344" s="17" t="s">
        <v>1462</v>
      </c>
      <c r="C344" s="17">
        <v>30</v>
      </c>
      <c r="D344" s="17"/>
    </row>
    <row r="345" spans="1:4" x14ac:dyDescent="0.25">
      <c r="A345" s="17">
        <v>30394</v>
      </c>
      <c r="B345" s="17" t="s">
        <v>1463</v>
      </c>
      <c r="C345" s="17">
        <v>30</v>
      </c>
      <c r="D345" s="17"/>
    </row>
    <row r="346" spans="1:4" x14ac:dyDescent="0.25">
      <c r="A346" s="17">
        <v>30394</v>
      </c>
      <c r="B346" s="17" t="s">
        <v>1464</v>
      </c>
      <c r="C346" s="17">
        <v>30</v>
      </c>
      <c r="D346" s="17"/>
    </row>
    <row r="347" spans="1:4" x14ac:dyDescent="0.25">
      <c r="A347" s="17">
        <v>30394</v>
      </c>
      <c r="B347" s="17" t="s">
        <v>1465</v>
      </c>
      <c r="C347" s="17">
        <v>30</v>
      </c>
      <c r="D347" s="17"/>
    </row>
    <row r="348" spans="1:4" x14ac:dyDescent="0.25">
      <c r="A348" s="17">
        <v>30394</v>
      </c>
      <c r="B348" s="17" t="s">
        <v>1466</v>
      </c>
      <c r="C348" s="17">
        <v>30</v>
      </c>
      <c r="D348" s="17"/>
    </row>
    <row r="349" spans="1:4" x14ac:dyDescent="0.25">
      <c r="A349" s="17">
        <v>30395</v>
      </c>
      <c r="B349" s="17" t="s">
        <v>1144</v>
      </c>
      <c r="C349" s="17">
        <v>30</v>
      </c>
      <c r="D349" s="17"/>
    </row>
    <row r="350" spans="1:4" x14ac:dyDescent="0.25">
      <c r="A350" s="17">
        <v>30395</v>
      </c>
      <c r="B350" s="17" t="s">
        <v>1467</v>
      </c>
      <c r="C350" s="17">
        <v>30</v>
      </c>
      <c r="D350" s="17"/>
    </row>
    <row r="351" spans="1:4" x14ac:dyDescent="0.25">
      <c r="A351" s="17">
        <v>30395</v>
      </c>
      <c r="B351" s="17" t="s">
        <v>1468</v>
      </c>
      <c r="C351" s="17">
        <v>30</v>
      </c>
      <c r="D351" s="17"/>
    </row>
    <row r="352" spans="1:4" x14ac:dyDescent="0.25">
      <c r="A352" s="17">
        <v>30395</v>
      </c>
      <c r="B352" s="17" t="s">
        <v>1160</v>
      </c>
      <c r="C352" s="17">
        <v>30</v>
      </c>
      <c r="D352" s="17"/>
    </row>
    <row r="353" spans="1:4" x14ac:dyDescent="0.25">
      <c r="A353" s="17">
        <v>30395</v>
      </c>
      <c r="B353" s="17" t="s">
        <v>1469</v>
      </c>
      <c r="C353" s="17">
        <v>30</v>
      </c>
      <c r="D353" s="17"/>
    </row>
    <row r="354" spans="1:4" x14ac:dyDescent="0.25">
      <c r="A354" s="17">
        <v>30395</v>
      </c>
      <c r="B354" s="17" t="s">
        <v>1470</v>
      </c>
      <c r="C354" s="17">
        <v>30</v>
      </c>
      <c r="D354" s="17"/>
    </row>
    <row r="355" spans="1:4" x14ac:dyDescent="0.25">
      <c r="A355" s="17">
        <v>30395</v>
      </c>
      <c r="B355" s="17" t="s">
        <v>1471</v>
      </c>
      <c r="C355" s="17">
        <v>30</v>
      </c>
      <c r="D355" s="17"/>
    </row>
    <row r="356" spans="1:4" x14ac:dyDescent="0.25">
      <c r="A356" s="17">
        <v>30395</v>
      </c>
      <c r="B356" s="17" t="s">
        <v>1472</v>
      </c>
      <c r="C356" s="17">
        <v>30</v>
      </c>
      <c r="D356" s="17"/>
    </row>
    <row r="357" spans="1:4" x14ac:dyDescent="0.25">
      <c r="A357" s="17">
        <v>30395</v>
      </c>
      <c r="B357" s="17" t="s">
        <v>1473</v>
      </c>
      <c r="C357" s="17">
        <v>30</v>
      </c>
      <c r="D357" s="17"/>
    </row>
    <row r="358" spans="1:4" x14ac:dyDescent="0.25">
      <c r="A358" s="17">
        <v>30395</v>
      </c>
      <c r="B358" s="17" t="s">
        <v>1474</v>
      </c>
      <c r="C358" s="17">
        <v>30</v>
      </c>
      <c r="D358" s="17"/>
    </row>
    <row r="359" spans="1:4" x14ac:dyDescent="0.25">
      <c r="A359" s="17">
        <v>30395</v>
      </c>
      <c r="B359" s="17" t="s">
        <v>1475</v>
      </c>
      <c r="C359" s="17">
        <v>30</v>
      </c>
      <c r="D359" s="17"/>
    </row>
    <row r="360" spans="1:4" x14ac:dyDescent="0.25">
      <c r="A360" s="17">
        <v>30395</v>
      </c>
      <c r="B360" s="17" t="s">
        <v>1476</v>
      </c>
      <c r="C360" s="17">
        <v>30</v>
      </c>
      <c r="D360" s="17"/>
    </row>
    <row r="361" spans="1:4" x14ac:dyDescent="0.25">
      <c r="A361" s="17">
        <v>30395</v>
      </c>
      <c r="B361" s="17" t="s">
        <v>1477</v>
      </c>
      <c r="C361" s="17">
        <v>30</v>
      </c>
      <c r="D361" s="17"/>
    </row>
    <row r="362" spans="1:4" x14ac:dyDescent="0.25">
      <c r="A362" s="17">
        <v>30396</v>
      </c>
      <c r="B362" s="17" t="s">
        <v>1478</v>
      </c>
      <c r="C362" s="17">
        <v>30</v>
      </c>
      <c r="D362" s="17"/>
    </row>
    <row r="363" spans="1:4" x14ac:dyDescent="0.25">
      <c r="A363" s="17">
        <v>30396</v>
      </c>
      <c r="B363" s="17" t="s">
        <v>1479</v>
      </c>
      <c r="C363" s="17">
        <v>30</v>
      </c>
      <c r="D363" s="17"/>
    </row>
    <row r="364" spans="1:4" x14ac:dyDescent="0.25">
      <c r="A364" s="17">
        <v>30396</v>
      </c>
      <c r="B364" s="17" t="s">
        <v>1480</v>
      </c>
      <c r="C364" s="17">
        <v>30</v>
      </c>
      <c r="D364" s="17"/>
    </row>
    <row r="365" spans="1:4" x14ac:dyDescent="0.25">
      <c r="A365" s="17">
        <v>30396</v>
      </c>
      <c r="B365" s="17" t="s">
        <v>1481</v>
      </c>
      <c r="C365" s="17">
        <v>30</v>
      </c>
      <c r="D365" s="17"/>
    </row>
    <row r="366" spans="1:4" x14ac:dyDescent="0.25">
      <c r="A366" s="17">
        <v>30396</v>
      </c>
      <c r="B366" s="17" t="s">
        <v>1482</v>
      </c>
      <c r="C366" s="17">
        <v>30</v>
      </c>
      <c r="D366" s="17"/>
    </row>
    <row r="367" spans="1:4" x14ac:dyDescent="0.25">
      <c r="A367" s="17">
        <v>30396</v>
      </c>
      <c r="B367" s="17" t="s">
        <v>31</v>
      </c>
      <c r="C367" s="17">
        <v>30</v>
      </c>
      <c r="D367" s="17"/>
    </row>
    <row r="368" spans="1:4" x14ac:dyDescent="0.25">
      <c r="A368" s="17">
        <v>30396</v>
      </c>
      <c r="B368" s="17" t="s">
        <v>1190</v>
      </c>
      <c r="C368" s="17">
        <v>30</v>
      </c>
      <c r="D368" s="17"/>
    </row>
    <row r="369" spans="1:4" x14ac:dyDescent="0.25">
      <c r="A369" s="17">
        <v>30396</v>
      </c>
      <c r="B369" s="17" t="s">
        <v>1483</v>
      </c>
      <c r="C369" s="17">
        <v>30</v>
      </c>
      <c r="D369" s="17"/>
    </row>
    <row r="370" spans="1:4" x14ac:dyDescent="0.25">
      <c r="A370" s="17">
        <v>30396</v>
      </c>
      <c r="B370" s="17" t="s">
        <v>1484</v>
      </c>
      <c r="C370" s="17">
        <v>30</v>
      </c>
      <c r="D370" s="17"/>
    </row>
    <row r="371" spans="1:4" x14ac:dyDescent="0.25">
      <c r="A371" s="17">
        <v>30396</v>
      </c>
      <c r="B371" s="17" t="s">
        <v>1485</v>
      </c>
      <c r="C371" s="17">
        <v>30</v>
      </c>
      <c r="D371" s="17"/>
    </row>
    <row r="372" spans="1:4" x14ac:dyDescent="0.25">
      <c r="A372" s="17">
        <v>30396</v>
      </c>
      <c r="B372" s="17" t="s">
        <v>710</v>
      </c>
      <c r="C372" s="17">
        <v>30</v>
      </c>
      <c r="D372" s="17"/>
    </row>
    <row r="373" spans="1:4" x14ac:dyDescent="0.25">
      <c r="A373" s="17">
        <v>30396</v>
      </c>
      <c r="B373" s="17" t="s">
        <v>1486</v>
      </c>
      <c r="C373" s="17">
        <v>30</v>
      </c>
      <c r="D373" s="17"/>
    </row>
    <row r="374" spans="1:4" x14ac:dyDescent="0.25">
      <c r="A374" s="17">
        <v>30396</v>
      </c>
      <c r="B374" s="17" t="s">
        <v>1487</v>
      </c>
      <c r="C374" s="17">
        <v>30</v>
      </c>
      <c r="D374" s="17"/>
    </row>
    <row r="375" spans="1:4" x14ac:dyDescent="0.25">
      <c r="A375" s="17">
        <v>30396</v>
      </c>
      <c r="B375" s="17" t="s">
        <v>1488</v>
      </c>
      <c r="C375" s="17">
        <v>30</v>
      </c>
      <c r="D375" s="17"/>
    </row>
    <row r="376" spans="1:4" x14ac:dyDescent="0.25">
      <c r="A376" s="17">
        <v>30396</v>
      </c>
      <c r="B376" s="17" t="s">
        <v>1489</v>
      </c>
      <c r="C376" s="17">
        <v>30</v>
      </c>
      <c r="D376" s="17"/>
    </row>
    <row r="377" spans="1:4" x14ac:dyDescent="0.25">
      <c r="A377" s="17">
        <v>30397</v>
      </c>
      <c r="B377" s="17" t="s">
        <v>1490</v>
      </c>
      <c r="C377" s="17">
        <v>30</v>
      </c>
      <c r="D377" s="17"/>
    </row>
    <row r="378" spans="1:4" x14ac:dyDescent="0.25">
      <c r="A378" s="17">
        <v>30397</v>
      </c>
      <c r="B378" s="17" t="s">
        <v>1146</v>
      </c>
      <c r="C378" s="17">
        <v>30</v>
      </c>
      <c r="D378" s="17"/>
    </row>
    <row r="379" spans="1:4" x14ac:dyDescent="0.25">
      <c r="A379" s="17">
        <v>30397</v>
      </c>
      <c r="B379" s="17" t="s">
        <v>1491</v>
      </c>
      <c r="C379" s="17">
        <v>30</v>
      </c>
      <c r="D379" s="17"/>
    </row>
    <row r="380" spans="1:4" x14ac:dyDescent="0.25">
      <c r="A380" s="17">
        <v>30397</v>
      </c>
      <c r="B380" s="17" t="s">
        <v>724</v>
      </c>
      <c r="C380" s="17">
        <v>30</v>
      </c>
      <c r="D380" s="17"/>
    </row>
    <row r="381" spans="1:4" x14ac:dyDescent="0.25">
      <c r="A381" s="17">
        <v>30397</v>
      </c>
      <c r="B381" s="17" t="s">
        <v>1492</v>
      </c>
      <c r="C381" s="17">
        <v>30</v>
      </c>
      <c r="D381" s="17"/>
    </row>
    <row r="382" spans="1:4" x14ac:dyDescent="0.25">
      <c r="A382" s="17">
        <v>30398</v>
      </c>
      <c r="B382" s="17" t="s">
        <v>1493</v>
      </c>
      <c r="C382" s="17">
        <v>30</v>
      </c>
      <c r="D382" s="17"/>
    </row>
    <row r="383" spans="1:4" x14ac:dyDescent="0.25">
      <c r="A383" s="17">
        <v>30398</v>
      </c>
      <c r="B383" s="17" t="s">
        <v>1151</v>
      </c>
      <c r="C383" s="17">
        <v>30</v>
      </c>
      <c r="D383" s="17"/>
    </row>
    <row r="384" spans="1:4" x14ac:dyDescent="0.25">
      <c r="A384" s="17">
        <v>30398</v>
      </c>
      <c r="B384" s="17" t="s">
        <v>1162</v>
      </c>
      <c r="C384" s="17">
        <v>30</v>
      </c>
      <c r="D384" s="17"/>
    </row>
    <row r="385" spans="1:4" x14ac:dyDescent="0.25">
      <c r="A385" s="17">
        <v>30398</v>
      </c>
      <c r="B385" s="17" t="s">
        <v>1494</v>
      </c>
      <c r="C385" s="17">
        <v>30</v>
      </c>
      <c r="D385" s="17"/>
    </row>
    <row r="386" spans="1:4" x14ac:dyDescent="0.25">
      <c r="A386" s="17">
        <v>30398</v>
      </c>
      <c r="B386" s="17" t="s">
        <v>1495</v>
      </c>
      <c r="C386" s="17">
        <v>30</v>
      </c>
      <c r="D386" s="17"/>
    </row>
    <row r="387" spans="1:4" x14ac:dyDescent="0.25">
      <c r="A387" s="17">
        <v>30398</v>
      </c>
      <c r="B387" s="17" t="s">
        <v>1496</v>
      </c>
      <c r="C387" s="17">
        <v>30</v>
      </c>
      <c r="D387" s="17"/>
    </row>
    <row r="388" spans="1:4" x14ac:dyDescent="0.25">
      <c r="A388" s="17">
        <v>30398</v>
      </c>
      <c r="B388" s="17" t="s">
        <v>1497</v>
      </c>
      <c r="C388" s="17">
        <v>30</v>
      </c>
      <c r="D388" s="17"/>
    </row>
    <row r="389" spans="1:4" x14ac:dyDescent="0.25">
      <c r="A389" s="17">
        <v>30398</v>
      </c>
      <c r="B389" s="17" t="s">
        <v>1498</v>
      </c>
      <c r="C389" s="17">
        <v>30</v>
      </c>
      <c r="D389" s="17"/>
    </row>
    <row r="390" spans="1:4" x14ac:dyDescent="0.25">
      <c r="A390" s="17">
        <v>30398</v>
      </c>
      <c r="B390" s="17" t="s">
        <v>1499</v>
      </c>
      <c r="C390" s="17">
        <v>30</v>
      </c>
      <c r="D390" s="17"/>
    </row>
    <row r="391" spans="1:4" x14ac:dyDescent="0.25">
      <c r="A391" s="17">
        <v>30398</v>
      </c>
      <c r="B391" s="17" t="s">
        <v>1500</v>
      </c>
      <c r="C391" s="17">
        <v>30</v>
      </c>
      <c r="D391" s="17"/>
    </row>
    <row r="392" spans="1:4" x14ac:dyDescent="0.25">
      <c r="A392" s="17">
        <v>30398</v>
      </c>
      <c r="B392" s="17" t="s">
        <v>1501</v>
      </c>
      <c r="C392" s="17">
        <v>30</v>
      </c>
      <c r="D392" s="17"/>
    </row>
    <row r="393" spans="1:4" x14ac:dyDescent="0.25">
      <c r="A393" s="17">
        <v>30398</v>
      </c>
      <c r="B393" s="17" t="s">
        <v>1502</v>
      </c>
      <c r="C393" s="17">
        <v>30</v>
      </c>
      <c r="D393" s="17"/>
    </row>
    <row r="394" spans="1:4" x14ac:dyDescent="0.25">
      <c r="A394" s="17">
        <v>30398</v>
      </c>
      <c r="B394" s="17" t="s">
        <v>1503</v>
      </c>
      <c r="C394" s="17">
        <v>30</v>
      </c>
      <c r="D394" s="17"/>
    </row>
    <row r="395" spans="1:4" x14ac:dyDescent="0.25">
      <c r="A395" s="17">
        <v>30398</v>
      </c>
      <c r="B395" s="17" t="s">
        <v>1504</v>
      </c>
      <c r="C395" s="17">
        <v>30</v>
      </c>
      <c r="D395" s="17"/>
    </row>
    <row r="396" spans="1:4" x14ac:dyDescent="0.25">
      <c r="A396" s="17">
        <v>30398</v>
      </c>
      <c r="B396" s="17" t="s">
        <v>1505</v>
      </c>
      <c r="C396" s="17">
        <v>30</v>
      </c>
      <c r="D396" s="17"/>
    </row>
    <row r="397" spans="1:4" x14ac:dyDescent="0.25">
      <c r="A397" s="17">
        <v>30398</v>
      </c>
      <c r="B397" s="17" t="s">
        <v>1506</v>
      </c>
      <c r="C397" s="17">
        <v>30</v>
      </c>
      <c r="D397" s="17"/>
    </row>
    <row r="398" spans="1:4" x14ac:dyDescent="0.25">
      <c r="A398" s="17">
        <v>30398</v>
      </c>
      <c r="B398" s="17" t="s">
        <v>1507</v>
      </c>
      <c r="C398" s="17">
        <v>30</v>
      </c>
      <c r="D398" s="17"/>
    </row>
    <row r="399" spans="1:4" x14ac:dyDescent="0.25">
      <c r="A399" s="17">
        <v>30398</v>
      </c>
      <c r="B399" s="17" t="s">
        <v>751</v>
      </c>
      <c r="C399" s="17">
        <v>30</v>
      </c>
      <c r="D399" s="17"/>
    </row>
    <row r="400" spans="1:4" x14ac:dyDescent="0.25">
      <c r="A400" s="17">
        <v>30398</v>
      </c>
      <c r="B400" s="17" t="s">
        <v>1508</v>
      </c>
      <c r="C400" s="17">
        <v>30</v>
      </c>
      <c r="D400" s="17"/>
    </row>
    <row r="401" spans="1:4" x14ac:dyDescent="0.25">
      <c r="A401" s="17">
        <v>30398</v>
      </c>
      <c r="B401" s="17" t="s">
        <v>1509</v>
      </c>
      <c r="C401" s="17">
        <v>30</v>
      </c>
      <c r="D401" s="17"/>
    </row>
    <row r="402" spans="1:4" x14ac:dyDescent="0.25">
      <c r="A402" s="17">
        <v>30398</v>
      </c>
      <c r="B402" s="17" t="s">
        <v>1510</v>
      </c>
      <c r="C402" s="17">
        <v>30</v>
      </c>
      <c r="D402" s="17"/>
    </row>
    <row r="403" spans="1:4" x14ac:dyDescent="0.25">
      <c r="A403" s="17">
        <v>30398</v>
      </c>
      <c r="B403" s="17" t="s">
        <v>1511</v>
      </c>
      <c r="C403" s="17">
        <v>30</v>
      </c>
      <c r="D403" s="17"/>
    </row>
    <row r="404" spans="1:4" x14ac:dyDescent="0.25">
      <c r="A404" s="17">
        <v>30399</v>
      </c>
      <c r="B404" s="17" t="s">
        <v>1512</v>
      </c>
      <c r="C404" s="17">
        <v>30</v>
      </c>
      <c r="D404" s="17"/>
    </row>
    <row r="405" spans="1:4" x14ac:dyDescent="0.25">
      <c r="A405" s="17">
        <v>30399</v>
      </c>
      <c r="B405" s="17" t="s">
        <v>1513</v>
      </c>
      <c r="C405" s="17">
        <v>30</v>
      </c>
      <c r="D405" s="17"/>
    </row>
    <row r="406" spans="1:4" x14ac:dyDescent="0.25">
      <c r="A406" s="17">
        <v>30399</v>
      </c>
      <c r="B406" s="17" t="s">
        <v>1514</v>
      </c>
      <c r="C406" s="17">
        <v>30</v>
      </c>
      <c r="D406" s="17"/>
    </row>
    <row r="407" spans="1:4" x14ac:dyDescent="0.25">
      <c r="A407" s="17">
        <v>30399</v>
      </c>
      <c r="B407" s="17" t="s">
        <v>1515</v>
      </c>
      <c r="C407" s="17">
        <v>30</v>
      </c>
      <c r="D407" s="17"/>
    </row>
    <row r="408" spans="1:4" x14ac:dyDescent="0.25">
      <c r="A408" s="17">
        <v>30399</v>
      </c>
      <c r="B408" s="17" t="s">
        <v>1516</v>
      </c>
      <c r="C408" s="17">
        <v>30</v>
      </c>
      <c r="D408" s="17"/>
    </row>
    <row r="409" spans="1:4" x14ac:dyDescent="0.25">
      <c r="A409" s="17">
        <v>30399</v>
      </c>
      <c r="B409" s="17" t="s">
        <v>766</v>
      </c>
      <c r="C409" s="17">
        <v>30</v>
      </c>
      <c r="D409" s="17"/>
    </row>
    <row r="410" spans="1:4" x14ac:dyDescent="0.25">
      <c r="A410" s="17">
        <v>30400</v>
      </c>
      <c r="B410" s="17" t="s">
        <v>805</v>
      </c>
      <c r="C410" s="17">
        <v>30</v>
      </c>
      <c r="D410" s="17"/>
    </row>
    <row r="411" spans="1:4" x14ac:dyDescent="0.25">
      <c r="A411" s="17">
        <v>30410</v>
      </c>
      <c r="B411" s="17" t="s">
        <v>1517</v>
      </c>
      <c r="C411" s="17">
        <v>30</v>
      </c>
      <c r="D411" s="17"/>
    </row>
    <row r="412" spans="1:4" x14ac:dyDescent="0.25">
      <c r="A412" s="17">
        <v>30410</v>
      </c>
      <c r="B412" s="17" t="s">
        <v>797</v>
      </c>
      <c r="C412" s="17">
        <v>30</v>
      </c>
      <c r="D412" s="17"/>
    </row>
    <row r="413" spans="1:4" x14ac:dyDescent="0.25">
      <c r="A413" s="17">
        <v>30410</v>
      </c>
      <c r="B413" s="17" t="s">
        <v>324</v>
      </c>
      <c r="C413" s="17">
        <v>30</v>
      </c>
      <c r="D413" s="17"/>
    </row>
    <row r="414" spans="1:4" x14ac:dyDescent="0.25">
      <c r="A414" s="17">
        <v>30410</v>
      </c>
      <c r="B414" s="17" t="s">
        <v>791</v>
      </c>
      <c r="C414" s="17">
        <v>30</v>
      </c>
      <c r="D414" s="17"/>
    </row>
    <row r="415" spans="1:4" x14ac:dyDescent="0.25">
      <c r="A415" s="17">
        <v>30410</v>
      </c>
      <c r="B415" s="17" t="s">
        <v>806</v>
      </c>
      <c r="C415" s="17">
        <v>30</v>
      </c>
      <c r="D415" s="17"/>
    </row>
    <row r="416" spans="1:4" x14ac:dyDescent="0.25">
      <c r="A416" s="17">
        <v>30410</v>
      </c>
      <c r="B416" s="17" t="s">
        <v>1159</v>
      </c>
      <c r="C416" s="17">
        <v>30</v>
      </c>
      <c r="D416" s="17"/>
    </row>
    <row r="417" spans="1:4" x14ac:dyDescent="0.25">
      <c r="A417" s="17">
        <v>30410</v>
      </c>
      <c r="B417" s="17" t="s">
        <v>1518</v>
      </c>
      <c r="C417" s="17">
        <v>30</v>
      </c>
      <c r="D417" s="17"/>
    </row>
    <row r="418" spans="1:4" x14ac:dyDescent="0.25">
      <c r="A418" s="17">
        <v>30410</v>
      </c>
      <c r="B418" s="17" t="s">
        <v>802</v>
      </c>
      <c r="C418" s="17">
        <v>30</v>
      </c>
      <c r="D418" s="17"/>
    </row>
    <row r="419" spans="1:4" x14ac:dyDescent="0.25">
      <c r="A419" s="17">
        <v>30410</v>
      </c>
      <c r="B419" s="17" t="s">
        <v>801</v>
      </c>
      <c r="C419" s="17">
        <v>30</v>
      </c>
      <c r="D419" s="17"/>
    </row>
    <row r="420" spans="1:4" x14ac:dyDescent="0.25">
      <c r="A420" s="17">
        <v>30410</v>
      </c>
      <c r="B420" s="17" t="s">
        <v>1168</v>
      </c>
      <c r="C420" s="17">
        <v>30</v>
      </c>
      <c r="D420" s="17"/>
    </row>
    <row r="421" spans="1:4" x14ac:dyDescent="0.25">
      <c r="A421" s="17">
        <v>30410</v>
      </c>
      <c r="B421" s="17" t="s">
        <v>800</v>
      </c>
      <c r="C421" s="17">
        <v>30</v>
      </c>
      <c r="D421" s="17"/>
    </row>
    <row r="422" spans="1:4" x14ac:dyDescent="0.25">
      <c r="A422" s="17">
        <v>30411</v>
      </c>
      <c r="B422" s="17" t="s">
        <v>1519</v>
      </c>
      <c r="C422" s="17">
        <v>30</v>
      </c>
      <c r="D422" s="17"/>
    </row>
    <row r="423" spans="1:4" x14ac:dyDescent="0.25">
      <c r="A423" s="17">
        <v>30411</v>
      </c>
      <c r="B423" s="17" t="s">
        <v>1520</v>
      </c>
      <c r="C423" s="17">
        <v>30</v>
      </c>
      <c r="D423" s="17"/>
    </row>
    <row r="424" spans="1:4" x14ac:dyDescent="0.25">
      <c r="A424" s="17">
        <v>30412</v>
      </c>
      <c r="B424" s="17" t="s">
        <v>798</v>
      </c>
      <c r="C424" s="17">
        <v>30</v>
      </c>
      <c r="D424" s="17"/>
    </row>
    <row r="425" spans="1:4" x14ac:dyDescent="0.25">
      <c r="A425" s="17">
        <v>30412</v>
      </c>
      <c r="B425" s="17" t="s">
        <v>1521</v>
      </c>
      <c r="C425" s="17">
        <v>30</v>
      </c>
      <c r="D425" s="17"/>
    </row>
    <row r="426" spans="1:4" x14ac:dyDescent="0.25">
      <c r="A426" s="17">
        <v>30412</v>
      </c>
      <c r="B426" s="17" t="s">
        <v>1522</v>
      </c>
      <c r="C426" s="17">
        <v>30</v>
      </c>
      <c r="D426" s="17"/>
    </row>
    <row r="427" spans="1:4" x14ac:dyDescent="0.25">
      <c r="A427" s="17">
        <v>30412</v>
      </c>
      <c r="B427" s="17" t="s">
        <v>1523</v>
      </c>
      <c r="C427" s="17">
        <v>30</v>
      </c>
      <c r="D427" s="17"/>
    </row>
    <row r="428" spans="1:4" x14ac:dyDescent="0.25">
      <c r="A428" s="17">
        <v>30413</v>
      </c>
      <c r="B428" s="17" t="s">
        <v>1524</v>
      </c>
      <c r="C428" s="17">
        <v>30</v>
      </c>
      <c r="D428" s="17"/>
    </row>
    <row r="429" spans="1:4" x14ac:dyDescent="0.25">
      <c r="A429" s="17">
        <v>30413</v>
      </c>
      <c r="B429" s="17" t="s">
        <v>299</v>
      </c>
      <c r="C429" s="17">
        <v>30</v>
      </c>
      <c r="D429" s="17"/>
    </row>
    <row r="430" spans="1:4" x14ac:dyDescent="0.25">
      <c r="A430" s="17">
        <v>30413</v>
      </c>
      <c r="B430" s="17" t="s">
        <v>1525</v>
      </c>
      <c r="C430" s="17">
        <v>30</v>
      </c>
      <c r="D430" s="17"/>
    </row>
    <row r="431" spans="1:4" x14ac:dyDescent="0.25">
      <c r="A431" s="17">
        <v>30413</v>
      </c>
      <c r="B431" s="17" t="s">
        <v>1526</v>
      </c>
      <c r="C431" s="17">
        <v>30</v>
      </c>
      <c r="D431" s="17"/>
    </row>
    <row r="432" spans="1:4" x14ac:dyDescent="0.25">
      <c r="A432" s="17">
        <v>30413</v>
      </c>
      <c r="B432" s="17" t="s">
        <v>1527</v>
      </c>
      <c r="C432" s="17">
        <v>30</v>
      </c>
      <c r="D432" s="17"/>
    </row>
    <row r="433" spans="1:4" x14ac:dyDescent="0.25">
      <c r="A433" s="17">
        <v>30414</v>
      </c>
      <c r="B433" s="17" t="s">
        <v>357</v>
      </c>
      <c r="C433" s="17">
        <v>30</v>
      </c>
      <c r="D433" s="17"/>
    </row>
    <row r="434" spans="1:4" x14ac:dyDescent="0.25">
      <c r="A434" s="17">
        <v>30414</v>
      </c>
      <c r="B434" s="17" t="s">
        <v>1528</v>
      </c>
      <c r="C434" s="17">
        <v>30</v>
      </c>
      <c r="D434" s="17"/>
    </row>
    <row r="435" spans="1:4" x14ac:dyDescent="0.25">
      <c r="A435" s="17">
        <v>30414</v>
      </c>
      <c r="B435" s="17" t="s">
        <v>1529</v>
      </c>
      <c r="C435" s="17">
        <v>30</v>
      </c>
      <c r="D435" s="17"/>
    </row>
    <row r="436" spans="1:4" x14ac:dyDescent="0.25">
      <c r="A436" s="17">
        <v>30420</v>
      </c>
      <c r="B436" s="17" t="s">
        <v>823</v>
      </c>
      <c r="C436" s="17">
        <v>30</v>
      </c>
      <c r="D436" s="17"/>
    </row>
    <row r="437" spans="1:4" x14ac:dyDescent="0.25">
      <c r="A437" s="17">
        <v>30420</v>
      </c>
      <c r="B437" s="17" t="s">
        <v>1530</v>
      </c>
      <c r="C437" s="17">
        <v>30</v>
      </c>
      <c r="D437" s="17"/>
    </row>
    <row r="438" spans="1:4" x14ac:dyDescent="0.25">
      <c r="A438" s="17">
        <v>30420</v>
      </c>
      <c r="B438" s="17" t="s">
        <v>835</v>
      </c>
      <c r="C438" s="17">
        <v>30</v>
      </c>
      <c r="D438" s="17"/>
    </row>
    <row r="439" spans="1:4" x14ac:dyDescent="0.25">
      <c r="A439" s="17">
        <v>30420</v>
      </c>
      <c r="B439" s="17" t="s">
        <v>1531</v>
      </c>
      <c r="C439" s="17">
        <v>30</v>
      </c>
      <c r="D439" s="17"/>
    </row>
    <row r="440" spans="1:4" x14ac:dyDescent="0.25">
      <c r="A440" s="17">
        <v>30420</v>
      </c>
      <c r="B440" s="17" t="s">
        <v>1532</v>
      </c>
      <c r="C440" s="17">
        <v>30</v>
      </c>
      <c r="D440" s="17"/>
    </row>
    <row r="441" spans="1:4" x14ac:dyDescent="0.25">
      <c r="A441" s="17">
        <v>30420</v>
      </c>
      <c r="B441" s="17" t="s">
        <v>1533</v>
      </c>
      <c r="C441" s="17">
        <v>30</v>
      </c>
      <c r="D441" s="17"/>
    </row>
    <row r="442" spans="1:4" x14ac:dyDescent="0.25">
      <c r="A442" s="17">
        <v>30420</v>
      </c>
      <c r="B442" s="17" t="s">
        <v>1534</v>
      </c>
      <c r="C442" s="17">
        <v>30</v>
      </c>
      <c r="D442" s="17"/>
    </row>
    <row r="443" spans="1:4" x14ac:dyDescent="0.25">
      <c r="A443" s="17">
        <v>30420</v>
      </c>
      <c r="B443" s="17" t="s">
        <v>641</v>
      </c>
      <c r="C443" s="17">
        <v>30</v>
      </c>
      <c r="D443" s="17"/>
    </row>
    <row r="444" spans="1:4" x14ac:dyDescent="0.25">
      <c r="A444" s="17">
        <v>30430</v>
      </c>
      <c r="B444" s="17" t="s">
        <v>647</v>
      </c>
      <c r="C444" s="17">
        <v>30</v>
      </c>
      <c r="D444" s="17"/>
    </row>
    <row r="445" spans="1:4" x14ac:dyDescent="0.25">
      <c r="A445" s="17">
        <v>30438</v>
      </c>
      <c r="B445" s="17" t="s">
        <v>650</v>
      </c>
      <c r="C445" s="17">
        <v>30</v>
      </c>
      <c r="D445" s="17"/>
    </row>
    <row r="446" spans="1:4" x14ac:dyDescent="0.25">
      <c r="A446" s="17">
        <v>30439</v>
      </c>
      <c r="B446" s="17" t="s">
        <v>653</v>
      </c>
      <c r="C446" s="17">
        <v>30</v>
      </c>
      <c r="D446" s="17"/>
    </row>
    <row r="447" spans="1:4" x14ac:dyDescent="0.25">
      <c r="A447" s="17">
        <v>30439</v>
      </c>
      <c r="B447" s="17" t="s">
        <v>652</v>
      </c>
      <c r="C447" s="17">
        <v>30</v>
      </c>
      <c r="D447" s="17"/>
    </row>
    <row r="448" spans="1:4" x14ac:dyDescent="0.25">
      <c r="A448" s="17">
        <v>30439</v>
      </c>
      <c r="B448" s="17" t="s">
        <v>651</v>
      </c>
      <c r="C448" s="17">
        <v>30</v>
      </c>
      <c r="D448" s="17"/>
    </row>
    <row r="449" spans="1:4" x14ac:dyDescent="0.25">
      <c r="A449" s="17">
        <v>30439</v>
      </c>
      <c r="B449" s="17" t="s">
        <v>649</v>
      </c>
      <c r="C449" s="17">
        <v>30</v>
      </c>
      <c r="D449" s="17"/>
    </row>
    <row r="450" spans="1:4" x14ac:dyDescent="0.25">
      <c r="A450" s="17">
        <v>30439</v>
      </c>
      <c r="B450" s="17" t="s">
        <v>1535</v>
      </c>
      <c r="C450" s="17">
        <v>30</v>
      </c>
      <c r="D450" s="17"/>
    </row>
    <row r="451" spans="1:4" x14ac:dyDescent="0.25">
      <c r="A451" s="17">
        <v>30439</v>
      </c>
      <c r="B451" s="17" t="s">
        <v>1536</v>
      </c>
      <c r="C451" s="17">
        <v>30</v>
      </c>
      <c r="D451" s="17"/>
    </row>
    <row r="452" spans="1:4" x14ac:dyDescent="0.25">
      <c r="A452" s="17">
        <v>30439</v>
      </c>
      <c r="B452" s="17" t="s">
        <v>1537</v>
      </c>
      <c r="C452" s="17">
        <v>30</v>
      </c>
      <c r="D452" s="17"/>
    </row>
    <row r="453" spans="1:4" x14ac:dyDescent="0.25">
      <c r="A453" s="17">
        <v>30439</v>
      </c>
      <c r="B453" s="17" t="s">
        <v>1538</v>
      </c>
      <c r="C453" s="17">
        <v>30</v>
      </c>
      <c r="D453" s="17"/>
    </row>
    <row r="454" spans="1:4" x14ac:dyDescent="0.25">
      <c r="A454" s="17">
        <v>30439</v>
      </c>
      <c r="B454" s="17" t="s">
        <v>1539</v>
      </c>
      <c r="C454" s="17">
        <v>30</v>
      </c>
      <c r="D454" s="17"/>
    </row>
    <row r="455" spans="1:4" x14ac:dyDescent="0.25">
      <c r="A455" s="17">
        <v>30439</v>
      </c>
      <c r="B455" s="17" t="s">
        <v>1540</v>
      </c>
      <c r="C455" s="17">
        <v>30</v>
      </c>
      <c r="D455" s="17"/>
    </row>
    <row r="456" spans="1:4" x14ac:dyDescent="0.25">
      <c r="A456" s="17">
        <v>30439</v>
      </c>
      <c r="B456" s="17" t="s">
        <v>1541</v>
      </c>
      <c r="C456" s="17">
        <v>30</v>
      </c>
      <c r="D456" s="17"/>
    </row>
    <row r="457" spans="1:4" x14ac:dyDescent="0.25">
      <c r="A457" s="17">
        <v>30440</v>
      </c>
      <c r="B457" s="17" t="s">
        <v>378</v>
      </c>
      <c r="C457" s="17">
        <v>30</v>
      </c>
      <c r="D457" s="17"/>
    </row>
    <row r="458" spans="1:4" x14ac:dyDescent="0.25">
      <c r="A458" s="17">
        <v>30441</v>
      </c>
      <c r="B458" s="17" t="s">
        <v>309</v>
      </c>
      <c r="C458" s="17">
        <v>30</v>
      </c>
      <c r="D458" s="17"/>
    </row>
    <row r="459" spans="1:4" x14ac:dyDescent="0.25">
      <c r="A459" s="17">
        <v>30441</v>
      </c>
      <c r="B459" s="17" t="s">
        <v>1542</v>
      </c>
      <c r="C459" s="17">
        <v>30</v>
      </c>
      <c r="D459" s="17"/>
    </row>
    <row r="460" spans="1:4" x14ac:dyDescent="0.25">
      <c r="A460" s="17">
        <v>30441</v>
      </c>
      <c r="B460" s="17" t="s">
        <v>1543</v>
      </c>
      <c r="C460" s="17">
        <v>30</v>
      </c>
      <c r="D460" s="17"/>
    </row>
    <row r="461" spans="1:4" x14ac:dyDescent="0.25">
      <c r="A461" s="17">
        <v>30441</v>
      </c>
      <c r="B461" s="17" t="s">
        <v>1544</v>
      </c>
      <c r="C461" s="17">
        <v>30</v>
      </c>
      <c r="D461" s="17"/>
    </row>
    <row r="462" spans="1:4" x14ac:dyDescent="0.25">
      <c r="A462" s="17">
        <v>30441</v>
      </c>
      <c r="B462" s="17" t="s">
        <v>1545</v>
      </c>
      <c r="C462" s="17">
        <v>30</v>
      </c>
      <c r="D462" s="17"/>
    </row>
    <row r="463" spans="1:4" x14ac:dyDescent="0.25">
      <c r="A463" s="17">
        <v>30441</v>
      </c>
      <c r="B463" s="17" t="s">
        <v>1546</v>
      </c>
      <c r="C463" s="17">
        <v>30</v>
      </c>
      <c r="D463" s="17"/>
    </row>
    <row r="464" spans="1:4" x14ac:dyDescent="0.25">
      <c r="A464" s="17">
        <v>30441</v>
      </c>
      <c r="B464" s="17" t="s">
        <v>1155</v>
      </c>
      <c r="C464" s="17">
        <v>30</v>
      </c>
      <c r="D464" s="17"/>
    </row>
    <row r="465" spans="1:4" x14ac:dyDescent="0.25">
      <c r="A465" s="17">
        <v>30442</v>
      </c>
      <c r="B465" s="17" t="s">
        <v>369</v>
      </c>
      <c r="C465" s="17">
        <v>30</v>
      </c>
      <c r="D465" s="17"/>
    </row>
    <row r="466" spans="1:4" x14ac:dyDescent="0.25">
      <c r="A466" s="17">
        <v>30442</v>
      </c>
      <c r="B466" s="17" t="s">
        <v>367</v>
      </c>
      <c r="C466" s="17">
        <v>30</v>
      </c>
      <c r="D466" s="17"/>
    </row>
    <row r="467" spans="1:4" x14ac:dyDescent="0.25">
      <c r="A467" s="17">
        <v>30442</v>
      </c>
      <c r="B467" s="17" t="s">
        <v>366</v>
      </c>
      <c r="C467" s="17">
        <v>30</v>
      </c>
      <c r="D467" s="17"/>
    </row>
    <row r="468" spans="1:4" x14ac:dyDescent="0.25">
      <c r="A468" s="17">
        <v>30442</v>
      </c>
      <c r="B468" s="17" t="s">
        <v>365</v>
      </c>
      <c r="C468" s="17">
        <v>30</v>
      </c>
      <c r="D468" s="17"/>
    </row>
    <row r="469" spans="1:4" x14ac:dyDescent="0.25">
      <c r="A469" s="17">
        <v>30442</v>
      </c>
      <c r="B469" s="17" t="s">
        <v>362</v>
      </c>
      <c r="C469" s="17">
        <v>30</v>
      </c>
      <c r="D469" s="17"/>
    </row>
    <row r="470" spans="1:4" x14ac:dyDescent="0.25">
      <c r="A470" s="17">
        <v>30442</v>
      </c>
      <c r="B470" s="17" t="s">
        <v>1186</v>
      </c>
      <c r="C470" s="17">
        <v>30</v>
      </c>
      <c r="D470" s="17"/>
    </row>
    <row r="471" spans="1:4" x14ac:dyDescent="0.25">
      <c r="A471" s="17">
        <v>30442</v>
      </c>
      <c r="B471" s="17" t="s">
        <v>360</v>
      </c>
      <c r="C471" s="17">
        <v>30</v>
      </c>
      <c r="D471" s="17"/>
    </row>
    <row r="472" spans="1:4" x14ac:dyDescent="0.25">
      <c r="A472" s="17">
        <v>30442</v>
      </c>
      <c r="B472" s="17" t="s">
        <v>358</v>
      </c>
      <c r="C472" s="17">
        <v>30</v>
      </c>
      <c r="D472" s="17"/>
    </row>
    <row r="473" spans="1:4" x14ac:dyDescent="0.25">
      <c r="A473" s="17">
        <v>30442</v>
      </c>
      <c r="B473" s="17" t="s">
        <v>1547</v>
      </c>
      <c r="C473" s="17">
        <v>30</v>
      </c>
      <c r="D473" s="17"/>
    </row>
    <row r="474" spans="1:4" x14ac:dyDescent="0.25">
      <c r="A474" s="17">
        <v>30442</v>
      </c>
      <c r="B474" s="17" t="s">
        <v>1132</v>
      </c>
      <c r="C474" s="17">
        <v>30</v>
      </c>
      <c r="D474" s="17"/>
    </row>
    <row r="475" spans="1:4" x14ac:dyDescent="0.25">
      <c r="A475" s="17">
        <v>30500</v>
      </c>
      <c r="B475" s="17" t="s">
        <v>1548</v>
      </c>
      <c r="C475" s="17">
        <v>30</v>
      </c>
      <c r="D475" s="17"/>
    </row>
    <row r="476" spans="1:4" x14ac:dyDescent="0.25">
      <c r="A476" s="17">
        <v>30500</v>
      </c>
      <c r="B476" s="17" t="s">
        <v>384</v>
      </c>
      <c r="C476" s="17">
        <v>30</v>
      </c>
      <c r="D476" s="17"/>
    </row>
    <row r="477" spans="1:4" x14ac:dyDescent="0.25">
      <c r="A477" s="17">
        <v>30508</v>
      </c>
      <c r="B477" s="17" t="s">
        <v>1549</v>
      </c>
      <c r="C477" s="17">
        <v>30</v>
      </c>
      <c r="D477" s="17"/>
    </row>
    <row r="478" spans="1:4" x14ac:dyDescent="0.25">
      <c r="A478" s="17">
        <v>30509</v>
      </c>
      <c r="B478" s="17" t="s">
        <v>1550</v>
      </c>
      <c r="C478" s="17">
        <v>30</v>
      </c>
      <c r="D478" s="17"/>
    </row>
    <row r="479" spans="1:4" x14ac:dyDescent="0.25">
      <c r="A479" s="17">
        <v>30509</v>
      </c>
      <c r="B479" s="17" t="s">
        <v>1551</v>
      </c>
      <c r="C479" s="17">
        <v>30</v>
      </c>
      <c r="D479" s="17"/>
    </row>
    <row r="480" spans="1:4" x14ac:dyDescent="0.25">
      <c r="A480" s="17">
        <v>30509</v>
      </c>
      <c r="B480" s="17" t="s">
        <v>1552</v>
      </c>
      <c r="C480" s="17">
        <v>30</v>
      </c>
      <c r="D480" s="17"/>
    </row>
    <row r="481" spans="1:4" x14ac:dyDescent="0.25">
      <c r="A481" s="17">
        <v>30509</v>
      </c>
      <c r="B481" s="17" t="s">
        <v>67</v>
      </c>
      <c r="C481" s="17">
        <v>30</v>
      </c>
      <c r="D481" s="17"/>
    </row>
    <row r="482" spans="1:4" x14ac:dyDescent="0.25">
      <c r="A482" s="17">
        <v>30509</v>
      </c>
      <c r="B482" s="17" t="s">
        <v>1553</v>
      </c>
      <c r="C482" s="17">
        <v>30</v>
      </c>
      <c r="D482" s="17"/>
    </row>
    <row r="483" spans="1:4" x14ac:dyDescent="0.25">
      <c r="A483" s="17">
        <v>30509</v>
      </c>
      <c r="B483" s="17" t="s">
        <v>1189</v>
      </c>
      <c r="C483" s="17">
        <v>30</v>
      </c>
      <c r="D483" s="17"/>
    </row>
    <row r="484" spans="1:4" x14ac:dyDescent="0.25">
      <c r="A484" s="17">
        <v>30509</v>
      </c>
      <c r="B484" s="17" t="s">
        <v>1554</v>
      </c>
      <c r="C484" s="17">
        <v>30</v>
      </c>
      <c r="D484" s="17"/>
    </row>
    <row r="485" spans="1:4" x14ac:dyDescent="0.25">
      <c r="A485" s="17">
        <v>30509</v>
      </c>
      <c r="B485" s="17" t="s">
        <v>1555</v>
      </c>
      <c r="C485" s="17">
        <v>30</v>
      </c>
      <c r="D485" s="17"/>
    </row>
    <row r="486" spans="1:4" x14ac:dyDescent="0.25">
      <c r="A486" s="17">
        <v>30510</v>
      </c>
      <c r="B486" s="17" t="s">
        <v>8</v>
      </c>
      <c r="C486" s="17">
        <v>30</v>
      </c>
      <c r="D486" s="17"/>
    </row>
    <row r="487" spans="1:4" x14ac:dyDescent="0.25">
      <c r="A487" s="17">
        <v>30520</v>
      </c>
      <c r="B487" s="17" t="s">
        <v>586</v>
      </c>
      <c r="C487" s="17">
        <v>30</v>
      </c>
      <c r="D487" s="17"/>
    </row>
    <row r="488" spans="1:4" x14ac:dyDescent="0.25">
      <c r="A488" s="17">
        <v>30528</v>
      </c>
      <c r="B488" s="17" t="s">
        <v>1163</v>
      </c>
      <c r="C488" s="17">
        <v>30</v>
      </c>
      <c r="D488" s="17"/>
    </row>
    <row r="489" spans="1:4" x14ac:dyDescent="0.25">
      <c r="A489" s="17">
        <v>30528</v>
      </c>
      <c r="B489" s="17" t="s">
        <v>1556</v>
      </c>
      <c r="C489" s="17">
        <v>30</v>
      </c>
      <c r="D489" s="17"/>
    </row>
    <row r="490" spans="1:4" x14ac:dyDescent="0.25">
      <c r="A490" s="17">
        <v>30528</v>
      </c>
      <c r="B490" s="17" t="s">
        <v>587</v>
      </c>
      <c r="C490" s="17">
        <v>30</v>
      </c>
      <c r="D490" s="17"/>
    </row>
    <row r="491" spans="1:4" x14ac:dyDescent="0.25">
      <c r="A491" s="17">
        <v>30529</v>
      </c>
      <c r="B491" s="17" t="s">
        <v>1557</v>
      </c>
      <c r="C491" s="17">
        <v>30</v>
      </c>
      <c r="D491" s="17"/>
    </row>
    <row r="492" spans="1:4" x14ac:dyDescent="0.25">
      <c r="A492" s="17">
        <v>30529</v>
      </c>
      <c r="B492" s="17" t="s">
        <v>1558</v>
      </c>
      <c r="C492" s="17">
        <v>30</v>
      </c>
      <c r="D492" s="17"/>
    </row>
    <row r="493" spans="1:4" x14ac:dyDescent="0.25">
      <c r="A493" s="17">
        <v>30529</v>
      </c>
      <c r="B493" s="17" t="s">
        <v>581</v>
      </c>
      <c r="C493" s="17">
        <v>30</v>
      </c>
      <c r="D493" s="17"/>
    </row>
    <row r="494" spans="1:4" x14ac:dyDescent="0.25">
      <c r="A494" s="17">
        <v>30529</v>
      </c>
      <c r="B494" s="17" t="s">
        <v>1129</v>
      </c>
      <c r="C494" s="17">
        <v>30</v>
      </c>
      <c r="D494" s="17"/>
    </row>
    <row r="495" spans="1:4" x14ac:dyDescent="0.25">
      <c r="A495" s="17">
        <v>30530</v>
      </c>
      <c r="B495" s="17" t="s">
        <v>1559</v>
      </c>
      <c r="C495" s="17">
        <v>30</v>
      </c>
      <c r="D495" s="17"/>
    </row>
    <row r="496" spans="1:4" x14ac:dyDescent="0.25">
      <c r="A496" s="17">
        <v>30530</v>
      </c>
      <c r="B496" s="17" t="s">
        <v>1560</v>
      </c>
      <c r="C496" s="17">
        <v>30</v>
      </c>
      <c r="D496" s="17"/>
    </row>
    <row r="497" spans="1:4" x14ac:dyDescent="0.25">
      <c r="A497" s="17">
        <v>30530</v>
      </c>
      <c r="B497" s="17" t="s">
        <v>1561</v>
      </c>
      <c r="C497" s="17">
        <v>30</v>
      </c>
      <c r="D497" s="17"/>
    </row>
    <row r="498" spans="1:4" x14ac:dyDescent="0.25">
      <c r="A498" s="17">
        <v>30530</v>
      </c>
      <c r="B498" s="17" t="s">
        <v>1562</v>
      </c>
      <c r="C498" s="17">
        <v>30</v>
      </c>
      <c r="D498" s="17"/>
    </row>
    <row r="499" spans="1:4" x14ac:dyDescent="0.25">
      <c r="A499" s="17">
        <v>30530</v>
      </c>
      <c r="B499" s="17" t="s">
        <v>633</v>
      </c>
      <c r="C499" s="17">
        <v>30</v>
      </c>
      <c r="D499" s="17"/>
    </row>
    <row r="500" spans="1:4" x14ac:dyDescent="0.25">
      <c r="A500" s="17">
        <v>30530</v>
      </c>
      <c r="B500" s="17" t="s">
        <v>1563</v>
      </c>
      <c r="C500" s="17">
        <v>30</v>
      </c>
      <c r="D500" s="17"/>
    </row>
    <row r="501" spans="1:4" x14ac:dyDescent="0.25">
      <c r="A501" s="17">
        <v>30530</v>
      </c>
      <c r="B501" s="17" t="s">
        <v>1564</v>
      </c>
      <c r="C501" s="17">
        <v>30</v>
      </c>
      <c r="D501" s="17"/>
    </row>
    <row r="502" spans="1:4" x14ac:dyDescent="0.25">
      <c r="A502" s="17">
        <v>30530</v>
      </c>
      <c r="B502" s="17" t="s">
        <v>629</v>
      </c>
      <c r="C502" s="17">
        <v>30</v>
      </c>
      <c r="D502" s="17"/>
    </row>
    <row r="503" spans="1:4" x14ac:dyDescent="0.25">
      <c r="A503" s="17">
        <v>30535</v>
      </c>
      <c r="B503" s="17" t="s">
        <v>637</v>
      </c>
      <c r="C503" s="17">
        <v>30</v>
      </c>
      <c r="D503" s="17"/>
    </row>
    <row r="504" spans="1:4" x14ac:dyDescent="0.25">
      <c r="A504" s="17">
        <v>30536</v>
      </c>
      <c r="B504" s="17" t="s">
        <v>635</v>
      </c>
      <c r="C504" s="17">
        <v>30</v>
      </c>
      <c r="D504" s="17"/>
    </row>
    <row r="505" spans="1:4" x14ac:dyDescent="0.25">
      <c r="A505" s="17">
        <v>30540</v>
      </c>
      <c r="B505" s="17" t="s">
        <v>1565</v>
      </c>
      <c r="C505" s="17">
        <v>30</v>
      </c>
      <c r="D505" s="17"/>
    </row>
    <row r="506" spans="1:4" x14ac:dyDescent="0.25">
      <c r="A506" s="17">
        <v>30540</v>
      </c>
      <c r="B506" s="17" t="s">
        <v>851</v>
      </c>
      <c r="C506" s="17">
        <v>30</v>
      </c>
      <c r="D506" s="17"/>
    </row>
    <row r="507" spans="1:4" x14ac:dyDescent="0.25">
      <c r="A507" s="17">
        <v>30540</v>
      </c>
      <c r="B507" s="17" t="s">
        <v>1566</v>
      </c>
      <c r="C507" s="17">
        <v>30</v>
      </c>
      <c r="D507" s="17"/>
    </row>
    <row r="508" spans="1:4" x14ac:dyDescent="0.25">
      <c r="A508" s="17">
        <v>30540</v>
      </c>
      <c r="B508" s="17" t="s">
        <v>1133</v>
      </c>
      <c r="C508" s="17">
        <v>30</v>
      </c>
      <c r="D508" s="17"/>
    </row>
    <row r="509" spans="1:4" x14ac:dyDescent="0.25">
      <c r="A509" s="17">
        <v>30540</v>
      </c>
      <c r="B509" s="17" t="s">
        <v>846</v>
      </c>
      <c r="C509" s="17">
        <v>30</v>
      </c>
      <c r="D509" s="17"/>
    </row>
    <row r="510" spans="1:4" x14ac:dyDescent="0.25">
      <c r="A510" s="17">
        <v>30540</v>
      </c>
      <c r="B510" s="17" t="s">
        <v>850</v>
      </c>
      <c r="C510" s="17">
        <v>30</v>
      </c>
      <c r="D510" s="17"/>
    </row>
    <row r="511" spans="1:4" x14ac:dyDescent="0.25">
      <c r="A511" s="17">
        <v>30540</v>
      </c>
      <c r="B511" s="17" t="s">
        <v>1567</v>
      </c>
      <c r="C511" s="17">
        <v>30</v>
      </c>
      <c r="D511" s="17"/>
    </row>
    <row r="512" spans="1:4" x14ac:dyDescent="0.25">
      <c r="A512" s="17">
        <v>30540</v>
      </c>
      <c r="B512" s="17" t="s">
        <v>848</v>
      </c>
      <c r="C512" s="17">
        <v>30</v>
      </c>
      <c r="D512" s="17"/>
    </row>
    <row r="513" spans="1:4" x14ac:dyDescent="0.25">
      <c r="A513" s="17">
        <v>30550</v>
      </c>
      <c r="B513" s="17" t="s">
        <v>953</v>
      </c>
      <c r="C513" s="17">
        <v>30</v>
      </c>
      <c r="D513" s="17"/>
    </row>
    <row r="514" spans="1:4" x14ac:dyDescent="0.25">
      <c r="A514" s="17">
        <v>30550</v>
      </c>
      <c r="B514" s="17" t="s">
        <v>1568</v>
      </c>
      <c r="C514" s="17">
        <v>30</v>
      </c>
      <c r="D514" s="17"/>
    </row>
    <row r="515" spans="1:4" x14ac:dyDescent="0.25">
      <c r="A515" s="17">
        <v>30558</v>
      </c>
      <c r="B515" s="17" t="s">
        <v>1569</v>
      </c>
      <c r="C515" s="17">
        <v>30</v>
      </c>
      <c r="D515" s="17"/>
    </row>
    <row r="516" spans="1:4" x14ac:dyDescent="0.25">
      <c r="A516" s="17">
        <v>30558</v>
      </c>
      <c r="B516" s="17" t="s">
        <v>1570</v>
      </c>
      <c r="C516" s="17">
        <v>30</v>
      </c>
      <c r="D516" s="17"/>
    </row>
    <row r="517" spans="1:4" x14ac:dyDescent="0.25">
      <c r="A517" s="17">
        <v>30558</v>
      </c>
      <c r="B517" s="17" t="s">
        <v>948</v>
      </c>
      <c r="C517" s="17">
        <v>30</v>
      </c>
      <c r="D517" s="17"/>
    </row>
    <row r="518" spans="1:4" x14ac:dyDescent="0.25">
      <c r="A518" s="17">
        <v>30558</v>
      </c>
      <c r="B518" s="17" t="s">
        <v>1181</v>
      </c>
      <c r="C518" s="17">
        <v>30</v>
      </c>
      <c r="D518" s="17"/>
    </row>
    <row r="519" spans="1:4" x14ac:dyDescent="0.25">
      <c r="A519" s="17">
        <v>30558</v>
      </c>
      <c r="B519" s="17" t="s">
        <v>1571</v>
      </c>
      <c r="C519" s="17">
        <v>30</v>
      </c>
      <c r="D519" s="17"/>
    </row>
    <row r="520" spans="1:4" x14ac:dyDescent="0.25">
      <c r="A520" s="17">
        <v>30559</v>
      </c>
      <c r="B520" s="17" t="s">
        <v>1572</v>
      </c>
      <c r="C520" s="17">
        <v>30</v>
      </c>
      <c r="D520" s="17"/>
    </row>
    <row r="521" spans="1:4" x14ac:dyDescent="0.25">
      <c r="A521" s="17">
        <v>30559</v>
      </c>
      <c r="B521" s="17" t="s">
        <v>1573</v>
      </c>
      <c r="C521" s="17">
        <v>30</v>
      </c>
      <c r="D521" s="17"/>
    </row>
    <row r="522" spans="1:4" x14ac:dyDescent="0.25">
      <c r="A522" s="17">
        <v>30559</v>
      </c>
      <c r="B522" s="17" t="s">
        <v>1574</v>
      </c>
      <c r="C522" s="17">
        <v>30</v>
      </c>
      <c r="D522" s="17"/>
    </row>
    <row r="523" spans="1:4" x14ac:dyDescent="0.25">
      <c r="A523" s="17">
        <v>30559</v>
      </c>
      <c r="B523" s="17" t="s">
        <v>1575</v>
      </c>
      <c r="C523" s="17">
        <v>30</v>
      </c>
      <c r="D523" s="17"/>
    </row>
    <row r="524" spans="1:4" x14ac:dyDescent="0.25">
      <c r="A524" s="17">
        <v>30559</v>
      </c>
      <c r="B524" s="17" t="s">
        <v>1576</v>
      </c>
      <c r="C524" s="17">
        <v>30</v>
      </c>
      <c r="D524" s="17"/>
    </row>
    <row r="525" spans="1:4" x14ac:dyDescent="0.25">
      <c r="A525" s="17">
        <v>30559</v>
      </c>
      <c r="B525" s="17" t="s">
        <v>1577</v>
      </c>
      <c r="C525" s="17">
        <v>30</v>
      </c>
      <c r="D525" s="17"/>
    </row>
    <row r="526" spans="1:4" x14ac:dyDescent="0.25">
      <c r="A526" s="17">
        <v>30559</v>
      </c>
      <c r="B526" s="17" t="s">
        <v>1578</v>
      </c>
      <c r="C526" s="17">
        <v>30</v>
      </c>
      <c r="D526" s="17"/>
    </row>
    <row r="527" spans="1:4" x14ac:dyDescent="0.25">
      <c r="A527" s="17">
        <v>30559</v>
      </c>
      <c r="B527" s="17" t="s">
        <v>947</v>
      </c>
      <c r="C527" s="17">
        <v>30</v>
      </c>
      <c r="D527" s="17"/>
    </row>
    <row r="528" spans="1:4" x14ac:dyDescent="0.25">
      <c r="A528" s="17">
        <v>30559</v>
      </c>
      <c r="B528" s="17" t="s">
        <v>1579</v>
      </c>
      <c r="C528" s="17">
        <v>30</v>
      </c>
      <c r="D528" s="17"/>
    </row>
    <row r="529" spans="1:4" x14ac:dyDescent="0.25">
      <c r="A529" s="17">
        <v>30559</v>
      </c>
      <c r="B529" s="17" t="s">
        <v>1580</v>
      </c>
      <c r="C529" s="17">
        <v>30</v>
      </c>
      <c r="D529" s="17"/>
    </row>
    <row r="530" spans="1:4" x14ac:dyDescent="0.25">
      <c r="A530" s="17">
        <v>30559</v>
      </c>
      <c r="B530" s="17" t="s">
        <v>1581</v>
      </c>
      <c r="C530" s="17">
        <v>30</v>
      </c>
      <c r="D530" s="17"/>
    </row>
    <row r="531" spans="1:4" x14ac:dyDescent="0.25">
      <c r="A531" s="17">
        <v>30560</v>
      </c>
      <c r="B531" s="17" t="s">
        <v>896</v>
      </c>
      <c r="C531" s="17">
        <v>30</v>
      </c>
      <c r="D531" s="17"/>
    </row>
    <row r="532" spans="1:4" x14ac:dyDescent="0.25">
      <c r="A532" s="17">
        <v>30560</v>
      </c>
      <c r="B532" s="17" t="s">
        <v>1582</v>
      </c>
      <c r="C532" s="17">
        <v>30</v>
      </c>
      <c r="D532" s="17"/>
    </row>
    <row r="533" spans="1:4" x14ac:dyDescent="0.25">
      <c r="A533" s="17">
        <v>30561</v>
      </c>
      <c r="B533" s="17" t="s">
        <v>1583</v>
      </c>
      <c r="C533" s="17">
        <v>30</v>
      </c>
      <c r="D533" s="17"/>
    </row>
    <row r="534" spans="1:4" x14ac:dyDescent="0.25">
      <c r="A534" s="17">
        <v>30561</v>
      </c>
      <c r="B534" s="17" t="s">
        <v>1584</v>
      </c>
      <c r="C534" s="17">
        <v>30</v>
      </c>
      <c r="D534" s="17"/>
    </row>
    <row r="535" spans="1:4" x14ac:dyDescent="0.25">
      <c r="A535" s="17">
        <v>30562</v>
      </c>
      <c r="B535" s="17" t="s">
        <v>640</v>
      </c>
      <c r="C535" s="17">
        <v>30</v>
      </c>
      <c r="D535" s="17"/>
    </row>
    <row r="536" spans="1:4" x14ac:dyDescent="0.25">
      <c r="A536" s="17">
        <v>30563</v>
      </c>
      <c r="B536" s="17" t="s">
        <v>1585</v>
      </c>
      <c r="C536" s="17">
        <v>30</v>
      </c>
      <c r="D536" s="17"/>
    </row>
    <row r="537" spans="1:4" x14ac:dyDescent="0.25">
      <c r="A537" s="17">
        <v>30564</v>
      </c>
      <c r="B537" s="17" t="s">
        <v>409</v>
      </c>
      <c r="C537" s="17">
        <v>30</v>
      </c>
      <c r="D537" s="17"/>
    </row>
    <row r="538" spans="1:4" x14ac:dyDescent="0.25">
      <c r="A538" s="17">
        <v>30565</v>
      </c>
      <c r="B538" s="17" t="s">
        <v>1586</v>
      </c>
      <c r="C538" s="17">
        <v>30</v>
      </c>
      <c r="D538" s="17"/>
    </row>
    <row r="539" spans="1:4" x14ac:dyDescent="0.25">
      <c r="A539" s="17">
        <v>30565</v>
      </c>
      <c r="B539" s="17" t="s">
        <v>1587</v>
      </c>
      <c r="C539" s="17">
        <v>30</v>
      </c>
      <c r="D539" s="17"/>
    </row>
    <row r="540" spans="1:4" x14ac:dyDescent="0.25">
      <c r="A540" s="17">
        <v>30565</v>
      </c>
      <c r="B540" s="17" t="s">
        <v>1588</v>
      </c>
      <c r="C540" s="17">
        <v>30</v>
      </c>
      <c r="D540" s="17"/>
    </row>
    <row r="541" spans="1:4" x14ac:dyDescent="0.25">
      <c r="A541" s="17">
        <v>30566</v>
      </c>
      <c r="B541" s="17" t="s">
        <v>1589</v>
      </c>
      <c r="C541" s="17">
        <v>30</v>
      </c>
      <c r="D541" s="17"/>
    </row>
    <row r="542" spans="1:4" x14ac:dyDescent="0.25">
      <c r="A542" s="17">
        <v>30566</v>
      </c>
      <c r="B542" s="17" t="s">
        <v>1590</v>
      </c>
      <c r="C542" s="17">
        <v>30</v>
      </c>
      <c r="D542" s="17"/>
    </row>
    <row r="543" spans="1:4" x14ac:dyDescent="0.25">
      <c r="A543" s="17">
        <v>30566</v>
      </c>
      <c r="B543" s="17" t="s">
        <v>66</v>
      </c>
      <c r="C543" s="17">
        <v>30</v>
      </c>
      <c r="D543" s="17"/>
    </row>
    <row r="544" spans="1:4" x14ac:dyDescent="0.25">
      <c r="A544" s="17">
        <v>30566</v>
      </c>
      <c r="B544" s="17" t="s">
        <v>1591</v>
      </c>
      <c r="C544" s="17">
        <v>30</v>
      </c>
      <c r="D544" s="17"/>
    </row>
    <row r="545" spans="1:4" x14ac:dyDescent="0.25">
      <c r="A545" s="17">
        <v>30566</v>
      </c>
      <c r="B545" s="17" t="s">
        <v>1592</v>
      </c>
      <c r="C545" s="17">
        <v>30</v>
      </c>
      <c r="D545" s="17"/>
    </row>
    <row r="546" spans="1:4" x14ac:dyDescent="0.25">
      <c r="A546" s="17">
        <v>30566</v>
      </c>
      <c r="B546" s="17" t="s">
        <v>1593</v>
      </c>
      <c r="C546" s="17">
        <v>30</v>
      </c>
      <c r="D546" s="17"/>
    </row>
    <row r="547" spans="1:4" x14ac:dyDescent="0.25">
      <c r="A547" s="17">
        <v>30566</v>
      </c>
      <c r="B547" s="17" t="s">
        <v>1594</v>
      </c>
      <c r="C547" s="17">
        <v>30</v>
      </c>
      <c r="D547" s="17"/>
    </row>
    <row r="548" spans="1:4" x14ac:dyDescent="0.25">
      <c r="A548" s="17">
        <v>30566</v>
      </c>
      <c r="B548" s="17" t="s">
        <v>1595</v>
      </c>
      <c r="C548" s="17">
        <v>30</v>
      </c>
      <c r="D548" s="17"/>
    </row>
    <row r="549" spans="1:4" x14ac:dyDescent="0.25">
      <c r="A549" s="17">
        <v>30570</v>
      </c>
      <c r="B549" s="17" t="s">
        <v>1194</v>
      </c>
      <c r="C549" s="17">
        <v>30</v>
      </c>
      <c r="D549" s="17" t="s">
        <v>1596</v>
      </c>
    </row>
    <row r="550" spans="1:4" x14ac:dyDescent="0.25">
      <c r="A550" s="17">
        <v>30579</v>
      </c>
      <c r="B550" s="17" t="s">
        <v>156</v>
      </c>
      <c r="C550" s="17">
        <v>30</v>
      </c>
      <c r="D550" s="17"/>
    </row>
    <row r="551" spans="1:4" x14ac:dyDescent="0.25">
      <c r="A551" s="17">
        <v>30580</v>
      </c>
      <c r="B551" s="17" t="s">
        <v>246</v>
      </c>
      <c r="C551" s="17">
        <v>30</v>
      </c>
      <c r="D551" s="17"/>
    </row>
    <row r="552" spans="1:4" x14ac:dyDescent="0.25">
      <c r="A552" s="17">
        <v>30588</v>
      </c>
      <c r="B552" s="17" t="s">
        <v>1597</v>
      </c>
      <c r="C552" s="17">
        <v>30</v>
      </c>
      <c r="D552" s="17"/>
    </row>
    <row r="553" spans="1:4" x14ac:dyDescent="0.25">
      <c r="A553" s="17">
        <v>30588</v>
      </c>
      <c r="B553" s="17" t="s">
        <v>1598</v>
      </c>
      <c r="C553" s="17">
        <v>30</v>
      </c>
      <c r="D553" s="17"/>
    </row>
    <row r="554" spans="1:4" x14ac:dyDescent="0.25">
      <c r="A554" s="17">
        <v>30588</v>
      </c>
      <c r="B554" s="17" t="s">
        <v>148</v>
      </c>
      <c r="C554" s="17">
        <v>30</v>
      </c>
      <c r="D554" s="17"/>
    </row>
    <row r="555" spans="1:4" x14ac:dyDescent="0.25">
      <c r="A555" s="17">
        <v>30588</v>
      </c>
      <c r="B555" s="17" t="s">
        <v>149</v>
      </c>
      <c r="C555" s="17">
        <v>30</v>
      </c>
      <c r="D555" s="17"/>
    </row>
    <row r="556" spans="1:4" x14ac:dyDescent="0.25">
      <c r="A556" s="17">
        <v>30589</v>
      </c>
      <c r="B556" s="17" t="s">
        <v>1599</v>
      </c>
      <c r="C556" s="17">
        <v>30</v>
      </c>
      <c r="D556" s="17"/>
    </row>
    <row r="557" spans="1:4" x14ac:dyDescent="0.25">
      <c r="A557" s="17">
        <v>30589</v>
      </c>
      <c r="B557" s="17" t="s">
        <v>1149</v>
      </c>
      <c r="C557" s="17">
        <v>30</v>
      </c>
      <c r="D557" s="17"/>
    </row>
    <row r="558" spans="1:4" x14ac:dyDescent="0.25">
      <c r="A558" s="17">
        <v>30590</v>
      </c>
      <c r="B558" s="17" t="s">
        <v>1600</v>
      </c>
      <c r="C558" s="17">
        <v>30</v>
      </c>
      <c r="D558" s="17"/>
    </row>
    <row r="559" spans="1:4" x14ac:dyDescent="0.25">
      <c r="A559" s="17">
        <v>30590</v>
      </c>
      <c r="B559" s="17" t="s">
        <v>1601</v>
      </c>
      <c r="C559" s="17">
        <v>30</v>
      </c>
      <c r="D559" s="17"/>
    </row>
    <row r="560" spans="1:4" x14ac:dyDescent="0.25">
      <c r="A560" s="17">
        <v>30590</v>
      </c>
      <c r="B560" s="17" t="s">
        <v>1185</v>
      </c>
      <c r="C560" s="17">
        <v>30</v>
      </c>
      <c r="D560" s="17"/>
    </row>
    <row r="561" spans="1:4" x14ac:dyDescent="0.25">
      <c r="A561" s="17">
        <v>30590</v>
      </c>
      <c r="B561" s="17" t="s">
        <v>1602</v>
      </c>
      <c r="C561" s="17">
        <v>30</v>
      </c>
      <c r="D561" s="17"/>
    </row>
    <row r="562" spans="1:4" x14ac:dyDescent="0.25">
      <c r="A562" s="17">
        <v>30590</v>
      </c>
      <c r="B562" s="17" t="s">
        <v>1603</v>
      </c>
      <c r="C562" s="17">
        <v>30</v>
      </c>
      <c r="D562" s="17"/>
    </row>
    <row r="563" spans="1:4" x14ac:dyDescent="0.25">
      <c r="A563" s="17">
        <v>30590</v>
      </c>
      <c r="B563" s="17" t="s">
        <v>1604</v>
      </c>
      <c r="C563" s="17">
        <v>30</v>
      </c>
      <c r="D563" s="17"/>
    </row>
    <row r="564" spans="1:4" x14ac:dyDescent="0.25">
      <c r="A564" s="17">
        <v>30590</v>
      </c>
      <c r="B564" s="17" t="s">
        <v>219</v>
      </c>
      <c r="C564" s="17">
        <v>30</v>
      </c>
      <c r="D564" s="17"/>
    </row>
    <row r="565" spans="1:4" x14ac:dyDescent="0.25">
      <c r="A565" s="17">
        <v>30590</v>
      </c>
      <c r="B565" s="17" t="s">
        <v>1605</v>
      </c>
      <c r="C565" s="17">
        <v>30</v>
      </c>
      <c r="D565" s="17"/>
    </row>
    <row r="566" spans="1:4" x14ac:dyDescent="0.25">
      <c r="A566" s="17">
        <v>30590</v>
      </c>
      <c r="B566" s="17" t="s">
        <v>1606</v>
      </c>
      <c r="C566" s="17">
        <v>30</v>
      </c>
      <c r="D566" s="17"/>
    </row>
    <row r="567" spans="1:4" x14ac:dyDescent="0.25">
      <c r="A567" s="17">
        <v>30590</v>
      </c>
      <c r="B567" s="17" t="s">
        <v>268</v>
      </c>
      <c r="C567" s="17">
        <v>30</v>
      </c>
      <c r="D567" s="17"/>
    </row>
    <row r="568" spans="1:4" x14ac:dyDescent="0.25">
      <c r="A568" s="17">
        <v>30590</v>
      </c>
      <c r="B568" s="17" t="s">
        <v>1607</v>
      </c>
      <c r="C568" s="17">
        <v>30</v>
      </c>
      <c r="D568" s="17"/>
    </row>
    <row r="569" spans="1:4" x14ac:dyDescent="0.25">
      <c r="A569" s="17">
        <v>30590</v>
      </c>
      <c r="B569" s="17" t="s">
        <v>1608</v>
      </c>
      <c r="C569" s="17">
        <v>30</v>
      </c>
      <c r="D569" s="17"/>
    </row>
    <row r="570" spans="1:4" x14ac:dyDescent="0.25">
      <c r="A570" s="17">
        <v>30591</v>
      </c>
      <c r="B570" s="17" t="s">
        <v>1609</v>
      </c>
      <c r="C570" s="17">
        <v>30</v>
      </c>
      <c r="D570" s="17"/>
    </row>
    <row r="571" spans="1:4" x14ac:dyDescent="0.25">
      <c r="A571" s="17">
        <v>30591</v>
      </c>
      <c r="B571" s="17" t="s">
        <v>85</v>
      </c>
      <c r="C571" s="17">
        <v>30</v>
      </c>
      <c r="D571" s="17"/>
    </row>
    <row r="572" spans="1:4" x14ac:dyDescent="0.25">
      <c r="A572" s="17">
        <v>30591</v>
      </c>
      <c r="B572" s="17" t="s">
        <v>1610</v>
      </c>
      <c r="C572" s="17">
        <v>30</v>
      </c>
      <c r="D572" s="17"/>
    </row>
    <row r="573" spans="1:4" x14ac:dyDescent="0.25">
      <c r="A573" s="17">
        <v>30591</v>
      </c>
      <c r="B573" s="17" t="s">
        <v>1611</v>
      </c>
      <c r="C573" s="17">
        <v>30</v>
      </c>
      <c r="D573" s="17"/>
    </row>
    <row r="574" spans="1:4" x14ac:dyDescent="0.25">
      <c r="A574" s="17">
        <v>30591</v>
      </c>
      <c r="B574" s="17" t="s">
        <v>1612</v>
      </c>
      <c r="C574" s="17">
        <v>30</v>
      </c>
      <c r="D574" s="17"/>
    </row>
    <row r="575" spans="1:4" x14ac:dyDescent="0.25">
      <c r="A575" s="17">
        <v>30591</v>
      </c>
      <c r="B575" s="17" t="s">
        <v>1613</v>
      </c>
      <c r="C575" s="17">
        <v>30</v>
      </c>
      <c r="D575" s="17"/>
    </row>
    <row r="576" spans="1:4" x14ac:dyDescent="0.25">
      <c r="A576" s="17">
        <v>30591</v>
      </c>
      <c r="B576" s="17" t="s">
        <v>1614</v>
      </c>
      <c r="C576" s="17">
        <v>30</v>
      </c>
      <c r="D576" s="17"/>
    </row>
    <row r="577" spans="1:4" x14ac:dyDescent="0.25">
      <c r="A577" s="17">
        <v>30591</v>
      </c>
      <c r="B577" s="17" t="s">
        <v>1615</v>
      </c>
      <c r="C577" s="17">
        <v>30</v>
      </c>
      <c r="D577" s="17"/>
    </row>
    <row r="578" spans="1:4" x14ac:dyDescent="0.25">
      <c r="A578" s="17">
        <v>30591</v>
      </c>
      <c r="B578" s="17" t="s">
        <v>1616</v>
      </c>
      <c r="C578" s="17">
        <v>30</v>
      </c>
      <c r="D578" s="17"/>
    </row>
    <row r="579" spans="1:4" x14ac:dyDescent="0.25">
      <c r="A579" s="17">
        <v>30591</v>
      </c>
      <c r="B579" s="17" t="s">
        <v>1617</v>
      </c>
      <c r="C579" s="17">
        <v>30</v>
      </c>
      <c r="D579" s="17"/>
    </row>
    <row r="580" spans="1:4" x14ac:dyDescent="0.25">
      <c r="A580" s="17">
        <v>30592</v>
      </c>
      <c r="B580" s="17" t="s">
        <v>1618</v>
      </c>
      <c r="C580" s="17">
        <v>30</v>
      </c>
      <c r="D580" s="17"/>
    </row>
    <row r="581" spans="1:4" x14ac:dyDescent="0.25">
      <c r="A581" s="17">
        <v>30592</v>
      </c>
      <c r="B581" s="17" t="s">
        <v>1619</v>
      </c>
      <c r="C581" s="17">
        <v>30</v>
      </c>
      <c r="D581" s="17"/>
    </row>
    <row r="582" spans="1:4" x14ac:dyDescent="0.25">
      <c r="A582" s="17">
        <v>30592</v>
      </c>
      <c r="B582" s="17" t="s">
        <v>1620</v>
      </c>
      <c r="C582" s="17">
        <v>30</v>
      </c>
      <c r="D582" s="17"/>
    </row>
    <row r="583" spans="1:4" x14ac:dyDescent="0.25">
      <c r="A583" s="17">
        <v>30592</v>
      </c>
      <c r="B583" s="17" t="s">
        <v>1621</v>
      </c>
      <c r="C583" s="17">
        <v>30</v>
      </c>
      <c r="D583" s="17"/>
    </row>
    <row r="584" spans="1:4" x14ac:dyDescent="0.25">
      <c r="A584" s="17">
        <v>30592</v>
      </c>
      <c r="B584" s="17" t="s">
        <v>1622</v>
      </c>
      <c r="C584" s="17">
        <v>30</v>
      </c>
      <c r="D584" s="17"/>
    </row>
    <row r="585" spans="1:4" x14ac:dyDescent="0.25">
      <c r="A585" s="17">
        <v>30592</v>
      </c>
      <c r="B585" s="17" t="s">
        <v>1623</v>
      </c>
      <c r="C585" s="17">
        <v>30</v>
      </c>
      <c r="D585" s="17"/>
    </row>
    <row r="586" spans="1:4" x14ac:dyDescent="0.25">
      <c r="A586" s="17">
        <v>30592</v>
      </c>
      <c r="B586" s="17" t="s">
        <v>1624</v>
      </c>
      <c r="C586" s="17">
        <v>30</v>
      </c>
      <c r="D586" s="17"/>
    </row>
    <row r="587" spans="1:4" x14ac:dyDescent="0.25">
      <c r="A587" s="17">
        <v>30593</v>
      </c>
      <c r="B587" s="17" t="s">
        <v>1625</v>
      </c>
      <c r="C587" s="17">
        <v>30</v>
      </c>
      <c r="D587" s="17"/>
    </row>
    <row r="588" spans="1:4" x14ac:dyDescent="0.25">
      <c r="A588" s="17">
        <v>30593</v>
      </c>
      <c r="B588" s="17" t="s">
        <v>1626</v>
      </c>
      <c r="C588" s="17">
        <v>30</v>
      </c>
      <c r="D588" s="17"/>
    </row>
    <row r="589" spans="1:4" x14ac:dyDescent="0.25">
      <c r="A589" s="17">
        <v>30593</v>
      </c>
      <c r="B589" s="17" t="s">
        <v>1627</v>
      </c>
      <c r="C589" s="17">
        <v>30</v>
      </c>
      <c r="D589" s="17"/>
    </row>
    <row r="590" spans="1:4" x14ac:dyDescent="0.25">
      <c r="A590" s="17">
        <v>30593</v>
      </c>
      <c r="B590" s="17" t="s">
        <v>1628</v>
      </c>
      <c r="C590" s="17">
        <v>30</v>
      </c>
      <c r="D590" s="17"/>
    </row>
    <row r="591" spans="1:4" x14ac:dyDescent="0.25">
      <c r="A591" s="17">
        <v>30593</v>
      </c>
      <c r="B591" s="17" t="s">
        <v>713</v>
      </c>
      <c r="C591" s="17">
        <v>30</v>
      </c>
      <c r="D591" s="17"/>
    </row>
    <row r="592" spans="1:4" x14ac:dyDescent="0.25">
      <c r="A592" s="17">
        <v>30593</v>
      </c>
      <c r="B592" s="17" t="s">
        <v>1629</v>
      </c>
      <c r="C592" s="17">
        <v>30</v>
      </c>
      <c r="D592" s="17"/>
    </row>
    <row r="593" spans="1:4" x14ac:dyDescent="0.25">
      <c r="A593" s="17">
        <v>30593</v>
      </c>
      <c r="B593" s="17" t="s">
        <v>1630</v>
      </c>
      <c r="C593" s="17">
        <v>30</v>
      </c>
      <c r="D593" s="17"/>
    </row>
    <row r="594" spans="1:4" x14ac:dyDescent="0.25">
      <c r="A594" s="17">
        <v>30593</v>
      </c>
      <c r="B594" s="17" t="s">
        <v>1631</v>
      </c>
      <c r="C594" s="17">
        <v>30</v>
      </c>
      <c r="D594" s="17"/>
    </row>
    <row r="595" spans="1:4" x14ac:dyDescent="0.25">
      <c r="A595" s="17">
        <v>30593</v>
      </c>
      <c r="B595" s="17" t="s">
        <v>1632</v>
      </c>
      <c r="C595" s="17">
        <v>30</v>
      </c>
      <c r="D595" s="17"/>
    </row>
    <row r="596" spans="1:4" x14ac:dyDescent="0.25">
      <c r="A596" s="17">
        <v>30593</v>
      </c>
      <c r="B596" s="17" t="s">
        <v>1633</v>
      </c>
      <c r="C596" s="17">
        <v>30</v>
      </c>
      <c r="D596" s="17"/>
    </row>
    <row r="597" spans="1:4" x14ac:dyDescent="0.25">
      <c r="A597" s="17">
        <v>30593</v>
      </c>
      <c r="B597" s="17" t="s">
        <v>1143</v>
      </c>
      <c r="C597" s="17">
        <v>30</v>
      </c>
      <c r="D597" s="17"/>
    </row>
    <row r="598" spans="1:4" x14ac:dyDescent="0.25">
      <c r="A598" s="17">
        <v>30593</v>
      </c>
      <c r="B598" s="17" t="s">
        <v>1634</v>
      </c>
      <c r="C598" s="17">
        <v>30</v>
      </c>
      <c r="D598" s="17"/>
    </row>
    <row r="599" spans="1:4" x14ac:dyDescent="0.25">
      <c r="A599" s="17">
        <v>30593</v>
      </c>
      <c r="B599" s="17" t="s">
        <v>1635</v>
      </c>
      <c r="C599" s="17">
        <v>30</v>
      </c>
      <c r="D599" s="17"/>
    </row>
    <row r="600" spans="1:4" x14ac:dyDescent="0.25">
      <c r="A600" s="17">
        <v>30593</v>
      </c>
      <c r="B600" s="17" t="s">
        <v>1636</v>
      </c>
      <c r="C600" s="17">
        <v>30</v>
      </c>
      <c r="D600" s="17"/>
    </row>
    <row r="601" spans="1:4" x14ac:dyDescent="0.25">
      <c r="A601" s="17">
        <v>30593</v>
      </c>
      <c r="B601" s="17" t="s">
        <v>1637</v>
      </c>
      <c r="C601" s="17">
        <v>30</v>
      </c>
      <c r="D601" s="17"/>
    </row>
    <row r="602" spans="1:4" x14ac:dyDescent="0.25">
      <c r="A602" s="17">
        <v>30594</v>
      </c>
      <c r="B602" s="17" t="s">
        <v>1638</v>
      </c>
      <c r="C602" s="17">
        <v>30</v>
      </c>
      <c r="D602" s="17"/>
    </row>
    <row r="603" spans="1:4" x14ac:dyDescent="0.25">
      <c r="A603" s="17">
        <v>30594</v>
      </c>
      <c r="B603" s="17" t="s">
        <v>1639</v>
      </c>
      <c r="C603" s="17">
        <v>30</v>
      </c>
      <c r="D603" s="17"/>
    </row>
    <row r="604" spans="1:4" x14ac:dyDescent="0.25">
      <c r="A604" s="17">
        <v>30594</v>
      </c>
      <c r="B604" s="17" t="s">
        <v>1640</v>
      </c>
      <c r="C604" s="17">
        <v>30</v>
      </c>
      <c r="D604" s="17"/>
    </row>
    <row r="605" spans="1:4" x14ac:dyDescent="0.25">
      <c r="A605" s="17">
        <v>30594</v>
      </c>
      <c r="B605" s="17" t="s">
        <v>1641</v>
      </c>
      <c r="C605" s="17">
        <v>30</v>
      </c>
      <c r="D605" s="17"/>
    </row>
    <row r="606" spans="1:4" x14ac:dyDescent="0.25">
      <c r="A606" s="17">
        <v>30594</v>
      </c>
      <c r="B606" s="17" t="s">
        <v>1642</v>
      </c>
      <c r="C606" s="17">
        <v>30</v>
      </c>
      <c r="D606" s="17"/>
    </row>
    <row r="607" spans="1:4" x14ac:dyDescent="0.25">
      <c r="A607" s="17">
        <v>30594</v>
      </c>
      <c r="B607" s="17" t="s">
        <v>695</v>
      </c>
      <c r="C607" s="17">
        <v>30</v>
      </c>
      <c r="D607" s="17"/>
    </row>
    <row r="608" spans="1:4" x14ac:dyDescent="0.25">
      <c r="A608" s="17">
        <v>30594</v>
      </c>
      <c r="B608" s="17" t="s">
        <v>1643</v>
      </c>
      <c r="C608" s="17">
        <v>30</v>
      </c>
      <c r="D608" s="17"/>
    </row>
    <row r="609" spans="1:4" x14ac:dyDescent="0.25">
      <c r="A609" s="17">
        <v>30594</v>
      </c>
      <c r="B609" s="17" t="s">
        <v>1644</v>
      </c>
      <c r="C609" s="17">
        <v>30</v>
      </c>
      <c r="D609" s="17"/>
    </row>
    <row r="610" spans="1:4" x14ac:dyDescent="0.25">
      <c r="A610" s="17">
        <v>30600</v>
      </c>
      <c r="B610" s="17" t="s">
        <v>1645</v>
      </c>
      <c r="C610" s="17">
        <v>30</v>
      </c>
      <c r="D610" s="17"/>
    </row>
    <row r="611" spans="1:4" x14ac:dyDescent="0.25">
      <c r="A611" s="17">
        <v>30600</v>
      </c>
      <c r="B611" s="17" t="s">
        <v>855</v>
      </c>
      <c r="C611" s="17">
        <v>30</v>
      </c>
      <c r="D611" s="17"/>
    </row>
    <row r="612" spans="1:4" x14ac:dyDescent="0.25">
      <c r="A612" s="17">
        <v>30600</v>
      </c>
      <c r="B612" s="17" t="s">
        <v>1646</v>
      </c>
      <c r="C612" s="17">
        <v>30</v>
      </c>
      <c r="D612" s="17"/>
    </row>
    <row r="613" spans="1:4" x14ac:dyDescent="0.25">
      <c r="A613" s="17">
        <v>30609</v>
      </c>
      <c r="B613" s="17" t="s">
        <v>1161</v>
      </c>
      <c r="C613" s="17">
        <v>30</v>
      </c>
      <c r="D613" s="17"/>
    </row>
    <row r="614" spans="1:4" x14ac:dyDescent="0.25">
      <c r="A614" s="17">
        <v>30609</v>
      </c>
      <c r="B614" s="17" t="s">
        <v>1647</v>
      </c>
      <c r="C614" s="17">
        <v>30</v>
      </c>
      <c r="D614" s="17"/>
    </row>
    <row r="615" spans="1:4" x14ac:dyDescent="0.25">
      <c r="A615" s="17">
        <v>30610</v>
      </c>
      <c r="B615" s="17" t="s">
        <v>1648</v>
      </c>
      <c r="C615" s="17">
        <v>30</v>
      </c>
      <c r="D615" s="17"/>
    </row>
    <row r="616" spans="1:4" x14ac:dyDescent="0.25">
      <c r="A616" s="17">
        <v>30610</v>
      </c>
      <c r="B616" s="17" t="s">
        <v>118</v>
      </c>
      <c r="C616" s="17">
        <v>30</v>
      </c>
      <c r="D616" s="17"/>
    </row>
    <row r="617" spans="1:4" x14ac:dyDescent="0.25">
      <c r="A617" s="17">
        <v>30611</v>
      </c>
      <c r="B617" s="17" t="s">
        <v>142</v>
      </c>
      <c r="C617" s="17">
        <v>30</v>
      </c>
      <c r="D617" s="17"/>
    </row>
    <row r="618" spans="1:4" x14ac:dyDescent="0.25">
      <c r="A618" s="17">
        <v>30612</v>
      </c>
      <c r="B618" s="17" t="s">
        <v>26</v>
      </c>
      <c r="C618" s="17">
        <v>30</v>
      </c>
      <c r="D618" s="17"/>
    </row>
    <row r="619" spans="1:4" x14ac:dyDescent="0.25">
      <c r="A619" s="17">
        <v>30613</v>
      </c>
      <c r="B619" s="17" t="s">
        <v>13</v>
      </c>
      <c r="C619" s="17">
        <v>30</v>
      </c>
      <c r="D619" s="17"/>
    </row>
    <row r="620" spans="1:4" x14ac:dyDescent="0.25">
      <c r="A620" s="17">
        <v>30613</v>
      </c>
      <c r="B620" s="17" t="s">
        <v>1649</v>
      </c>
      <c r="C620" s="17">
        <v>30</v>
      </c>
      <c r="D620" s="17"/>
    </row>
    <row r="621" spans="1:4" x14ac:dyDescent="0.25">
      <c r="A621" s="17">
        <v>30620</v>
      </c>
      <c r="B621" s="17" t="s">
        <v>620</v>
      </c>
      <c r="C621" s="17">
        <v>30</v>
      </c>
      <c r="D621" s="17"/>
    </row>
    <row r="622" spans="1:4" x14ac:dyDescent="0.25">
      <c r="A622" s="17">
        <v>30626</v>
      </c>
      <c r="B622" s="17" t="s">
        <v>1171</v>
      </c>
      <c r="C622" s="17">
        <v>30</v>
      </c>
      <c r="D622" s="17"/>
    </row>
    <row r="623" spans="1:4" x14ac:dyDescent="0.25">
      <c r="A623" s="17">
        <v>30626</v>
      </c>
      <c r="B623" s="17" t="s">
        <v>1650</v>
      </c>
      <c r="C623" s="17">
        <v>30</v>
      </c>
      <c r="D623" s="17"/>
    </row>
    <row r="624" spans="1:4" x14ac:dyDescent="0.25">
      <c r="A624" s="17">
        <v>30626</v>
      </c>
      <c r="B624" s="17" t="s">
        <v>1651</v>
      </c>
      <c r="C624" s="17">
        <v>30</v>
      </c>
      <c r="D624" s="17"/>
    </row>
    <row r="625" spans="1:4" x14ac:dyDescent="0.25">
      <c r="A625" s="17">
        <v>30626</v>
      </c>
      <c r="B625" s="17" t="s">
        <v>1652</v>
      </c>
      <c r="C625" s="17">
        <v>30</v>
      </c>
      <c r="D625" s="17"/>
    </row>
    <row r="626" spans="1:4" x14ac:dyDescent="0.25">
      <c r="A626" s="17">
        <v>30626</v>
      </c>
      <c r="B626" s="17" t="s">
        <v>1653</v>
      </c>
      <c r="C626" s="17">
        <v>30</v>
      </c>
      <c r="D626" s="17"/>
    </row>
    <row r="627" spans="1:4" x14ac:dyDescent="0.25">
      <c r="A627" s="17">
        <v>30627</v>
      </c>
      <c r="B627" s="17" t="s">
        <v>392</v>
      </c>
      <c r="C627" s="17">
        <v>30</v>
      </c>
      <c r="D627" s="17"/>
    </row>
    <row r="628" spans="1:4" x14ac:dyDescent="0.25">
      <c r="A628" s="17">
        <v>30627</v>
      </c>
      <c r="B628" s="17" t="s">
        <v>391</v>
      </c>
      <c r="C628" s="17">
        <v>30</v>
      </c>
      <c r="D628" s="17"/>
    </row>
    <row r="629" spans="1:4" x14ac:dyDescent="0.25">
      <c r="A629" s="17">
        <v>30627</v>
      </c>
      <c r="B629" s="17" t="s">
        <v>390</v>
      </c>
      <c r="C629" s="17">
        <v>30</v>
      </c>
      <c r="D629" s="17"/>
    </row>
    <row r="630" spans="1:4" x14ac:dyDescent="0.25">
      <c r="A630" s="17">
        <v>30627</v>
      </c>
      <c r="B630" s="17" t="s">
        <v>1654</v>
      </c>
      <c r="C630" s="17">
        <v>30</v>
      </c>
      <c r="D630" s="17"/>
    </row>
    <row r="631" spans="1:4" x14ac:dyDescent="0.25">
      <c r="A631" s="17">
        <v>30627</v>
      </c>
      <c r="B631" s="17" t="s">
        <v>388</v>
      </c>
      <c r="C631" s="17">
        <v>30</v>
      </c>
      <c r="D631" s="17"/>
    </row>
    <row r="632" spans="1:4" x14ac:dyDescent="0.25">
      <c r="A632" s="17">
        <v>30627</v>
      </c>
      <c r="B632" s="17" t="s">
        <v>1655</v>
      </c>
      <c r="C632" s="17">
        <v>30</v>
      </c>
      <c r="D632" s="17"/>
    </row>
    <row r="633" spans="1:4" x14ac:dyDescent="0.25">
      <c r="A633" s="17">
        <v>30627</v>
      </c>
      <c r="B633" s="17" t="s">
        <v>1656</v>
      </c>
      <c r="C633" s="17">
        <v>30</v>
      </c>
      <c r="D633" s="17"/>
    </row>
    <row r="634" spans="1:4" x14ac:dyDescent="0.25">
      <c r="A634" s="17">
        <v>30627</v>
      </c>
      <c r="B634" s="17" t="s">
        <v>1657</v>
      </c>
      <c r="C634" s="17">
        <v>30</v>
      </c>
      <c r="D634" s="17"/>
    </row>
    <row r="635" spans="1:4" x14ac:dyDescent="0.25">
      <c r="A635" s="17">
        <v>30628</v>
      </c>
      <c r="B635" s="17" t="s">
        <v>623</v>
      </c>
      <c r="C635" s="17">
        <v>30</v>
      </c>
      <c r="D635" s="17"/>
    </row>
    <row r="636" spans="1:4" x14ac:dyDescent="0.25">
      <c r="A636" s="17">
        <v>30628</v>
      </c>
      <c r="B636" s="17" t="s">
        <v>1658</v>
      </c>
      <c r="C636" s="17">
        <v>30</v>
      </c>
      <c r="D636" s="17"/>
    </row>
    <row r="637" spans="1:4" x14ac:dyDescent="0.25">
      <c r="A637" s="17">
        <v>30629</v>
      </c>
      <c r="B637" s="17" t="s">
        <v>1659</v>
      </c>
      <c r="C637" s="17">
        <v>30</v>
      </c>
      <c r="D637" s="17"/>
    </row>
    <row r="638" spans="1:4" x14ac:dyDescent="0.25">
      <c r="A638" s="17">
        <v>30629</v>
      </c>
      <c r="B638" s="17" t="s">
        <v>619</v>
      </c>
      <c r="C638" s="17">
        <v>30</v>
      </c>
      <c r="D638" s="17"/>
    </row>
    <row r="639" spans="1:4" x14ac:dyDescent="0.25">
      <c r="A639" s="17">
        <v>30629</v>
      </c>
      <c r="B639" s="17" t="s">
        <v>1660</v>
      </c>
      <c r="C639" s="17">
        <v>30</v>
      </c>
      <c r="D639" s="17"/>
    </row>
    <row r="640" spans="1:4" x14ac:dyDescent="0.25">
      <c r="A640" s="17">
        <v>30629</v>
      </c>
      <c r="B640" s="17" t="s">
        <v>1661</v>
      </c>
      <c r="C640" s="17">
        <v>30</v>
      </c>
      <c r="D640" s="17"/>
    </row>
    <row r="641" spans="1:4" x14ac:dyDescent="0.25">
      <c r="A641" s="17">
        <v>30629</v>
      </c>
      <c r="B641" s="17" t="s">
        <v>1145</v>
      </c>
      <c r="C641" s="17">
        <v>30</v>
      </c>
      <c r="D641" s="17"/>
    </row>
    <row r="642" spans="1:4" x14ac:dyDescent="0.25">
      <c r="A642" s="17">
        <v>30629</v>
      </c>
      <c r="B642" s="17" t="s">
        <v>615</v>
      </c>
      <c r="C642" s="17">
        <v>30</v>
      </c>
      <c r="D642" s="17"/>
    </row>
    <row r="643" spans="1:4" x14ac:dyDescent="0.25">
      <c r="A643" s="17">
        <v>30629</v>
      </c>
      <c r="B643" s="17" t="s">
        <v>614</v>
      </c>
      <c r="C643" s="17">
        <v>30</v>
      </c>
      <c r="D643" s="17"/>
    </row>
    <row r="644" spans="1:4" x14ac:dyDescent="0.25">
      <c r="A644" s="17">
        <v>30629</v>
      </c>
      <c r="B644" s="17" t="s">
        <v>1662</v>
      </c>
      <c r="C644" s="17">
        <v>30</v>
      </c>
      <c r="D644" s="17"/>
    </row>
    <row r="645" spans="1:4" x14ac:dyDescent="0.25">
      <c r="A645" s="17">
        <v>30630</v>
      </c>
      <c r="B645" s="17" t="s">
        <v>1663</v>
      </c>
      <c r="C645" s="17">
        <v>30</v>
      </c>
      <c r="D645" s="17"/>
    </row>
    <row r="646" spans="1:4" x14ac:dyDescent="0.25">
      <c r="A646" s="17">
        <v>30639</v>
      </c>
      <c r="B646" s="17" t="s">
        <v>958</v>
      </c>
      <c r="C646" s="17">
        <v>30</v>
      </c>
      <c r="D646" s="17"/>
    </row>
    <row r="647" spans="1:4" x14ac:dyDescent="0.25">
      <c r="A647" s="17">
        <v>30640</v>
      </c>
      <c r="B647" s="17" t="s">
        <v>975</v>
      </c>
      <c r="C647" s="17">
        <v>30</v>
      </c>
      <c r="D647" s="17"/>
    </row>
    <row r="648" spans="1:4" x14ac:dyDescent="0.25">
      <c r="A648" s="17">
        <v>30648</v>
      </c>
      <c r="B648" s="17" t="s">
        <v>1664</v>
      </c>
      <c r="C648" s="17">
        <v>30</v>
      </c>
      <c r="D648" s="17"/>
    </row>
    <row r="649" spans="1:4" x14ac:dyDescent="0.25">
      <c r="A649" s="17">
        <v>30648</v>
      </c>
      <c r="B649" s="17" t="s">
        <v>972</v>
      </c>
      <c r="C649" s="17">
        <v>30</v>
      </c>
      <c r="D649" s="17"/>
    </row>
    <row r="650" spans="1:4" x14ac:dyDescent="0.25">
      <c r="A650" s="17">
        <v>30648</v>
      </c>
      <c r="B650" s="17" t="s">
        <v>971</v>
      </c>
      <c r="C650" s="17">
        <v>30</v>
      </c>
      <c r="D650" s="17"/>
    </row>
    <row r="651" spans="1:4" x14ac:dyDescent="0.25">
      <c r="A651" s="17">
        <v>30648</v>
      </c>
      <c r="B651" s="17" t="s">
        <v>1665</v>
      </c>
      <c r="C651" s="17">
        <v>30</v>
      </c>
      <c r="D651" s="17"/>
    </row>
    <row r="652" spans="1:4" x14ac:dyDescent="0.25">
      <c r="A652" s="17">
        <v>30648</v>
      </c>
      <c r="B652" s="17" t="s">
        <v>1666</v>
      </c>
      <c r="C652" s="17">
        <v>30</v>
      </c>
      <c r="D652" s="17"/>
    </row>
    <row r="653" spans="1:4" x14ac:dyDescent="0.25">
      <c r="A653" s="17">
        <v>30648</v>
      </c>
      <c r="B653" s="17" t="s">
        <v>1667</v>
      </c>
      <c r="C653" s="17">
        <v>30</v>
      </c>
      <c r="D653" s="17"/>
    </row>
    <row r="654" spans="1:4" x14ac:dyDescent="0.25">
      <c r="A654" s="17">
        <v>30648</v>
      </c>
      <c r="B654" s="17" t="s">
        <v>966</v>
      </c>
      <c r="C654" s="17">
        <v>30</v>
      </c>
      <c r="D654" s="17"/>
    </row>
    <row r="655" spans="1:4" x14ac:dyDescent="0.25">
      <c r="A655" s="17">
        <v>30648</v>
      </c>
      <c r="B655" s="17" t="s">
        <v>1668</v>
      </c>
      <c r="C655" s="17">
        <v>30</v>
      </c>
      <c r="D655" s="17"/>
    </row>
    <row r="656" spans="1:4" x14ac:dyDescent="0.25">
      <c r="A656" s="17">
        <v>30648</v>
      </c>
      <c r="B656" s="17" t="s">
        <v>960</v>
      </c>
      <c r="C656" s="17">
        <v>30</v>
      </c>
      <c r="D656" s="17"/>
    </row>
    <row r="657" spans="1:4" x14ac:dyDescent="0.25">
      <c r="A657" s="17">
        <v>30648</v>
      </c>
      <c r="B657" s="17" t="s">
        <v>1669</v>
      </c>
      <c r="C657" s="17">
        <v>30</v>
      </c>
      <c r="D657" s="17"/>
    </row>
    <row r="658" spans="1:4" x14ac:dyDescent="0.25">
      <c r="A658" s="17">
        <v>30648</v>
      </c>
      <c r="B658" s="17" t="s">
        <v>963</v>
      </c>
      <c r="C658" s="17">
        <v>30</v>
      </c>
      <c r="D658" s="17"/>
    </row>
    <row r="659" spans="1:4" x14ac:dyDescent="0.25">
      <c r="A659" s="17">
        <v>30648</v>
      </c>
      <c r="B659" s="17" t="s">
        <v>1670</v>
      </c>
      <c r="C659" s="17">
        <v>30</v>
      </c>
      <c r="D659" s="17"/>
    </row>
    <row r="660" spans="1:4" x14ac:dyDescent="0.25">
      <c r="A660" s="17">
        <v>30648</v>
      </c>
      <c r="B660" s="17" t="s">
        <v>1142</v>
      </c>
      <c r="C660" s="17">
        <v>30</v>
      </c>
      <c r="D660" s="17"/>
    </row>
    <row r="661" spans="1:4" x14ac:dyDescent="0.25">
      <c r="A661" s="17">
        <v>30648</v>
      </c>
      <c r="B661" s="17" t="s">
        <v>1671</v>
      </c>
      <c r="C661" s="17">
        <v>30</v>
      </c>
      <c r="D661" s="17"/>
    </row>
    <row r="662" spans="1:4" x14ac:dyDescent="0.25">
      <c r="A662" s="17">
        <v>30649</v>
      </c>
      <c r="B662" s="17" t="s">
        <v>1672</v>
      </c>
      <c r="C662" s="17">
        <v>30</v>
      </c>
      <c r="D662" s="17"/>
    </row>
    <row r="663" spans="1:4" x14ac:dyDescent="0.25">
      <c r="A663" s="17">
        <v>30649</v>
      </c>
      <c r="B663" s="17" t="s">
        <v>1673</v>
      </c>
      <c r="C663" s="17">
        <v>30</v>
      </c>
      <c r="D663" s="17"/>
    </row>
    <row r="664" spans="1:4" x14ac:dyDescent="0.25">
      <c r="A664" s="17">
        <v>30649</v>
      </c>
      <c r="B664" s="17" t="s">
        <v>1674</v>
      </c>
      <c r="C664" s="17">
        <v>30</v>
      </c>
      <c r="D664" s="17"/>
    </row>
    <row r="665" spans="1:4" x14ac:dyDescent="0.25">
      <c r="A665" s="17">
        <v>30649</v>
      </c>
      <c r="B665" s="17" t="s">
        <v>955</v>
      </c>
      <c r="C665" s="17">
        <v>30</v>
      </c>
      <c r="D665" s="17"/>
    </row>
    <row r="666" spans="1:4" x14ac:dyDescent="0.25">
      <c r="A666" s="17">
        <v>30649</v>
      </c>
      <c r="B666" s="17" t="s">
        <v>1675</v>
      </c>
      <c r="C666" s="17">
        <v>30</v>
      </c>
      <c r="D666" s="17"/>
    </row>
    <row r="667" spans="1:4" x14ac:dyDescent="0.25">
      <c r="A667" s="17">
        <v>30649</v>
      </c>
      <c r="B667" s="17" t="s">
        <v>1188</v>
      </c>
      <c r="C667" s="17">
        <v>30</v>
      </c>
      <c r="D667" s="17"/>
    </row>
    <row r="668" spans="1:4" x14ac:dyDescent="0.25">
      <c r="A668" s="17">
        <v>30700</v>
      </c>
      <c r="B668" s="17" t="s">
        <v>1676</v>
      </c>
      <c r="C668" s="17">
        <v>30</v>
      </c>
      <c r="D668" s="17"/>
    </row>
    <row r="669" spans="1:4" x14ac:dyDescent="0.25">
      <c r="A669" s="17">
        <v>30700</v>
      </c>
      <c r="B669" s="17" t="s">
        <v>1677</v>
      </c>
      <c r="C669" s="17">
        <v>30</v>
      </c>
      <c r="D669" s="17"/>
    </row>
    <row r="670" spans="1:4" x14ac:dyDescent="0.25">
      <c r="A670" s="17">
        <v>30700</v>
      </c>
      <c r="B670" s="17" t="s">
        <v>1176</v>
      </c>
      <c r="C670" s="17">
        <v>30</v>
      </c>
      <c r="D670" s="17"/>
    </row>
    <row r="671" spans="1:4" x14ac:dyDescent="0.25">
      <c r="A671" s="17">
        <v>30700</v>
      </c>
      <c r="B671" s="17" t="s">
        <v>1678</v>
      </c>
      <c r="C671" s="17">
        <v>30</v>
      </c>
      <c r="D671" s="17"/>
    </row>
    <row r="672" spans="1:4" x14ac:dyDescent="0.25">
      <c r="A672" s="17">
        <v>30700</v>
      </c>
      <c r="B672" s="17" t="s">
        <v>75</v>
      </c>
      <c r="C672" s="17">
        <v>30</v>
      </c>
      <c r="D672" s="17"/>
    </row>
    <row r="673" spans="1:4" x14ac:dyDescent="0.25">
      <c r="A673" s="17">
        <v>30708</v>
      </c>
      <c r="B673" s="17" t="s">
        <v>1679</v>
      </c>
      <c r="C673" s="17">
        <v>30</v>
      </c>
      <c r="D673" s="17"/>
    </row>
    <row r="674" spans="1:4" x14ac:dyDescent="0.25">
      <c r="A674" s="17">
        <v>30708</v>
      </c>
      <c r="B674" s="17" t="s">
        <v>1680</v>
      </c>
      <c r="C674" s="17">
        <v>30</v>
      </c>
      <c r="D674" s="17"/>
    </row>
    <row r="675" spans="1:4" x14ac:dyDescent="0.25">
      <c r="A675" s="17">
        <v>30708</v>
      </c>
      <c r="B675" s="17" t="s">
        <v>1681</v>
      </c>
      <c r="C675" s="17">
        <v>30</v>
      </c>
      <c r="D675" s="17"/>
    </row>
    <row r="676" spans="1:4" x14ac:dyDescent="0.25">
      <c r="A676" s="17">
        <v>30708</v>
      </c>
      <c r="B676" s="17" t="s">
        <v>1682</v>
      </c>
      <c r="C676" s="17">
        <v>30</v>
      </c>
      <c r="D676" s="17"/>
    </row>
    <row r="677" spans="1:4" x14ac:dyDescent="0.25">
      <c r="A677" s="17">
        <v>30708</v>
      </c>
      <c r="B677" s="17" t="s">
        <v>1147</v>
      </c>
      <c r="C677" s="17">
        <v>30</v>
      </c>
      <c r="D677" s="17"/>
    </row>
    <row r="678" spans="1:4" x14ac:dyDescent="0.25">
      <c r="A678" s="17">
        <v>30708</v>
      </c>
      <c r="B678" s="17" t="s">
        <v>1683</v>
      </c>
      <c r="C678" s="17">
        <v>30</v>
      </c>
      <c r="D678" s="17"/>
    </row>
    <row r="679" spans="1:4" x14ac:dyDescent="0.25">
      <c r="A679" s="17">
        <v>30708</v>
      </c>
      <c r="B679" s="17" t="s">
        <v>1684</v>
      </c>
      <c r="C679" s="17">
        <v>30</v>
      </c>
      <c r="D679" s="17"/>
    </row>
    <row r="680" spans="1:4" x14ac:dyDescent="0.25">
      <c r="A680" s="17">
        <v>30708</v>
      </c>
      <c r="B680" s="17" t="s">
        <v>1685</v>
      </c>
      <c r="C680" s="17">
        <v>30</v>
      </c>
      <c r="D680" s="17"/>
    </row>
    <row r="681" spans="1:4" x14ac:dyDescent="0.25">
      <c r="A681" s="17">
        <v>30708</v>
      </c>
      <c r="B681" s="17" t="s">
        <v>1686</v>
      </c>
      <c r="C681" s="17">
        <v>30</v>
      </c>
      <c r="D681" s="17"/>
    </row>
    <row r="682" spans="1:4" x14ac:dyDescent="0.25">
      <c r="A682" s="17">
        <v>30708</v>
      </c>
      <c r="B682" s="17" t="s">
        <v>1687</v>
      </c>
      <c r="C682" s="17">
        <v>30</v>
      </c>
      <c r="D682" s="17"/>
    </row>
    <row r="683" spans="1:4" x14ac:dyDescent="0.25">
      <c r="A683" s="17">
        <v>30708</v>
      </c>
      <c r="B683" s="17" t="s">
        <v>1688</v>
      </c>
      <c r="C683" s="17">
        <v>30</v>
      </c>
      <c r="D683" s="17"/>
    </row>
    <row r="684" spans="1:4" x14ac:dyDescent="0.25">
      <c r="A684" s="17">
        <v>30708</v>
      </c>
      <c r="B684" s="17" t="s">
        <v>1689</v>
      </c>
      <c r="C684" s="17">
        <v>30</v>
      </c>
      <c r="D684" s="17"/>
    </row>
    <row r="685" spans="1:4" x14ac:dyDescent="0.25">
      <c r="A685" s="17">
        <v>30708</v>
      </c>
      <c r="B685" s="17" t="s">
        <v>1690</v>
      </c>
      <c r="C685" s="17">
        <v>30</v>
      </c>
      <c r="D685" s="17"/>
    </row>
    <row r="686" spans="1:4" x14ac:dyDescent="0.25">
      <c r="A686" s="17">
        <v>30708</v>
      </c>
      <c r="B686" s="17" t="s">
        <v>1130</v>
      </c>
      <c r="C686" s="17">
        <v>30</v>
      </c>
      <c r="D686" s="17"/>
    </row>
    <row r="687" spans="1:4" x14ac:dyDescent="0.25">
      <c r="A687" s="17">
        <v>30708</v>
      </c>
      <c r="B687" s="17" t="s">
        <v>1691</v>
      </c>
      <c r="C687" s="17">
        <v>30</v>
      </c>
      <c r="D687" s="17"/>
    </row>
    <row r="688" spans="1:4" x14ac:dyDescent="0.25">
      <c r="A688" s="17">
        <v>30708</v>
      </c>
      <c r="B688" s="17" t="s">
        <v>1692</v>
      </c>
      <c r="C688" s="17">
        <v>30</v>
      </c>
      <c r="D688" s="17"/>
    </row>
    <row r="689" spans="1:4" x14ac:dyDescent="0.25">
      <c r="A689" s="17">
        <v>30708</v>
      </c>
      <c r="B689" s="17" t="s">
        <v>1693</v>
      </c>
      <c r="C689" s="17">
        <v>30</v>
      </c>
      <c r="D689" s="17"/>
    </row>
    <row r="690" spans="1:4" x14ac:dyDescent="0.25">
      <c r="A690" s="17">
        <v>30708</v>
      </c>
      <c r="B690" s="17" t="s">
        <v>1694</v>
      </c>
      <c r="C690" s="17">
        <v>30</v>
      </c>
      <c r="D690" s="17"/>
    </row>
    <row r="691" spans="1:4" x14ac:dyDescent="0.25">
      <c r="A691" s="17">
        <v>30708</v>
      </c>
      <c r="B691" s="17" t="s">
        <v>1695</v>
      </c>
      <c r="C691" s="17">
        <v>30</v>
      </c>
      <c r="D691" s="17"/>
    </row>
    <row r="692" spans="1:4" x14ac:dyDescent="0.25">
      <c r="A692" s="17">
        <v>30708</v>
      </c>
      <c r="B692" s="17" t="s">
        <v>1696</v>
      </c>
      <c r="C692" s="17">
        <v>30</v>
      </c>
      <c r="D692" s="17"/>
    </row>
    <row r="693" spans="1:4" x14ac:dyDescent="0.25">
      <c r="A693" s="17">
        <v>30708</v>
      </c>
      <c r="B693" s="17" t="s">
        <v>1697</v>
      </c>
      <c r="C693" s="17">
        <v>30</v>
      </c>
      <c r="D693" s="17"/>
    </row>
    <row r="694" spans="1:4" x14ac:dyDescent="0.25">
      <c r="A694" s="17">
        <v>30708</v>
      </c>
      <c r="B694" s="17" t="s">
        <v>1172</v>
      </c>
      <c r="C694" s="17">
        <v>30</v>
      </c>
      <c r="D694" s="17"/>
    </row>
    <row r="695" spans="1:4" x14ac:dyDescent="0.25">
      <c r="A695" s="17">
        <v>30708</v>
      </c>
      <c r="B695" s="17" t="s">
        <v>1698</v>
      </c>
      <c r="C695" s="17">
        <v>30</v>
      </c>
      <c r="D695" s="17"/>
    </row>
    <row r="696" spans="1:4" x14ac:dyDescent="0.25">
      <c r="A696" s="17">
        <v>30709</v>
      </c>
      <c r="B696" s="17" t="s">
        <v>1699</v>
      </c>
      <c r="C696" s="17">
        <v>30</v>
      </c>
      <c r="D696" s="17"/>
    </row>
    <row r="697" spans="1:4" x14ac:dyDescent="0.25">
      <c r="A697" s="17">
        <v>30709</v>
      </c>
      <c r="B697" s="17" t="s">
        <v>1700</v>
      </c>
      <c r="C697" s="17">
        <v>30</v>
      </c>
      <c r="D697" s="17"/>
    </row>
    <row r="698" spans="1:4" x14ac:dyDescent="0.25">
      <c r="A698" s="17">
        <v>30709</v>
      </c>
      <c r="B698" s="17" t="s">
        <v>1701</v>
      </c>
      <c r="C698" s="17">
        <v>30</v>
      </c>
      <c r="D698" s="17"/>
    </row>
    <row r="699" spans="1:4" x14ac:dyDescent="0.25">
      <c r="A699" s="17">
        <v>30709</v>
      </c>
      <c r="B699" s="17" t="s">
        <v>1702</v>
      </c>
      <c r="C699" s="17">
        <v>30</v>
      </c>
      <c r="D699" s="17"/>
    </row>
    <row r="700" spans="1:4" x14ac:dyDescent="0.25">
      <c r="A700" s="17">
        <v>30709</v>
      </c>
      <c r="B700" s="17" t="s">
        <v>1703</v>
      </c>
      <c r="C700" s="17">
        <v>30</v>
      </c>
      <c r="D700" s="17"/>
    </row>
    <row r="701" spans="1:4" x14ac:dyDescent="0.25">
      <c r="A701" s="17">
        <v>30709</v>
      </c>
      <c r="B701" s="17" t="s">
        <v>1704</v>
      </c>
      <c r="C701" s="17">
        <v>30</v>
      </c>
      <c r="D701" s="17"/>
    </row>
    <row r="702" spans="1:4" x14ac:dyDescent="0.25">
      <c r="A702" s="17">
        <v>30709</v>
      </c>
      <c r="B702" s="17" t="s">
        <v>1705</v>
      </c>
      <c r="C702" s="17">
        <v>30</v>
      </c>
      <c r="D702" s="17"/>
    </row>
    <row r="703" spans="1:4" x14ac:dyDescent="0.25">
      <c r="A703" s="17">
        <v>30709</v>
      </c>
      <c r="B703" s="17" t="s">
        <v>1706</v>
      </c>
      <c r="C703" s="17">
        <v>30</v>
      </c>
      <c r="D703" s="17"/>
    </row>
    <row r="704" spans="1:4" x14ac:dyDescent="0.25">
      <c r="A704" s="17">
        <v>30709</v>
      </c>
      <c r="B704" s="17" t="s">
        <v>78</v>
      </c>
      <c r="C704" s="17">
        <v>30</v>
      </c>
      <c r="D704" s="17"/>
    </row>
    <row r="705" spans="1:4" x14ac:dyDescent="0.25">
      <c r="A705" s="17">
        <v>30709</v>
      </c>
      <c r="B705" s="17" t="s">
        <v>1707</v>
      </c>
      <c r="C705" s="17">
        <v>30</v>
      </c>
      <c r="D705" s="17"/>
    </row>
    <row r="706" spans="1:4" x14ac:dyDescent="0.25">
      <c r="A706" s="17">
        <v>30710</v>
      </c>
      <c r="B706" s="17" t="s">
        <v>1708</v>
      </c>
      <c r="C706" s="17">
        <v>30</v>
      </c>
      <c r="D706" s="17"/>
    </row>
    <row r="707" spans="1:4" x14ac:dyDescent="0.25">
      <c r="A707" s="17">
        <v>30710</v>
      </c>
      <c r="B707" s="17" t="s">
        <v>1709</v>
      </c>
      <c r="C707" s="17">
        <v>30</v>
      </c>
      <c r="D707" s="17"/>
    </row>
    <row r="708" spans="1:4" x14ac:dyDescent="0.25">
      <c r="A708" s="17">
        <v>30710</v>
      </c>
      <c r="B708" s="17" t="s">
        <v>1710</v>
      </c>
      <c r="C708" s="17">
        <v>30</v>
      </c>
      <c r="D708" s="17"/>
    </row>
    <row r="709" spans="1:4" x14ac:dyDescent="0.25">
      <c r="A709" s="17">
        <v>30710</v>
      </c>
      <c r="B709" s="17" t="s">
        <v>1711</v>
      </c>
      <c r="C709" s="17">
        <v>30</v>
      </c>
      <c r="D709" s="17"/>
    </row>
    <row r="710" spans="1:4" x14ac:dyDescent="0.25">
      <c r="A710" s="17">
        <v>30710</v>
      </c>
      <c r="B710" s="17" t="s">
        <v>1712</v>
      </c>
      <c r="C710" s="17">
        <v>30</v>
      </c>
      <c r="D710" s="17"/>
    </row>
    <row r="711" spans="1:4" x14ac:dyDescent="0.25">
      <c r="A711" s="17">
        <v>30710</v>
      </c>
      <c r="B711" s="17" t="s">
        <v>1713</v>
      </c>
      <c r="C711" s="17">
        <v>30</v>
      </c>
      <c r="D711" s="17"/>
    </row>
    <row r="712" spans="1:4" x14ac:dyDescent="0.25">
      <c r="A712" s="17">
        <v>30710</v>
      </c>
      <c r="B712" s="17" t="s">
        <v>1714</v>
      </c>
      <c r="C712" s="17">
        <v>30</v>
      </c>
      <c r="D712" s="17"/>
    </row>
    <row r="713" spans="1:4" x14ac:dyDescent="0.25">
      <c r="A713" s="17">
        <v>30710</v>
      </c>
      <c r="B713" s="17" t="s">
        <v>1715</v>
      </c>
      <c r="C713" s="17">
        <v>30</v>
      </c>
      <c r="D713" s="17"/>
    </row>
    <row r="714" spans="1:4" x14ac:dyDescent="0.25">
      <c r="A714" s="17">
        <v>30710</v>
      </c>
      <c r="B714" s="17" t="s">
        <v>1716</v>
      </c>
      <c r="C714" s="17">
        <v>30</v>
      </c>
      <c r="D714" s="17"/>
    </row>
    <row r="715" spans="1:4" x14ac:dyDescent="0.25">
      <c r="A715" s="17">
        <v>30710</v>
      </c>
      <c r="B715" s="17" t="s">
        <v>1717</v>
      </c>
      <c r="C715" s="17">
        <v>30</v>
      </c>
      <c r="D715" s="17"/>
    </row>
    <row r="716" spans="1:4" x14ac:dyDescent="0.25">
      <c r="A716" s="17">
        <v>30710</v>
      </c>
      <c r="B716" s="17" t="s">
        <v>76</v>
      </c>
      <c r="C716" s="17">
        <v>30</v>
      </c>
      <c r="D716" s="17"/>
    </row>
    <row r="717" spans="1:4" x14ac:dyDescent="0.25">
      <c r="A717" s="17">
        <v>30710</v>
      </c>
      <c r="B717" s="17" t="s">
        <v>1718</v>
      </c>
      <c r="C717" s="17">
        <v>30</v>
      </c>
      <c r="D717" s="17"/>
    </row>
    <row r="718" spans="1:4" x14ac:dyDescent="0.25">
      <c r="A718" s="17">
        <v>30720</v>
      </c>
      <c r="B718" s="17" t="s">
        <v>1719</v>
      </c>
      <c r="C718" s="17">
        <v>30</v>
      </c>
      <c r="D718" s="17"/>
    </row>
    <row r="719" spans="1:4" x14ac:dyDescent="0.25">
      <c r="A719" s="17">
        <v>30720</v>
      </c>
      <c r="B719" s="17" t="s">
        <v>1180</v>
      </c>
      <c r="C719" s="17">
        <v>30</v>
      </c>
      <c r="D719" s="17"/>
    </row>
    <row r="720" spans="1:4" x14ac:dyDescent="0.25">
      <c r="A720" s="17">
        <v>30720</v>
      </c>
      <c r="B720" s="17" t="s">
        <v>107</v>
      </c>
      <c r="C720" s="17">
        <v>30</v>
      </c>
      <c r="D720" s="17"/>
    </row>
    <row r="721" spans="1:4" x14ac:dyDescent="0.25">
      <c r="A721" s="17">
        <v>30720</v>
      </c>
      <c r="B721" s="17" t="s">
        <v>1720</v>
      </c>
      <c r="C721" s="17">
        <v>30</v>
      </c>
      <c r="D721" s="17"/>
    </row>
    <row r="722" spans="1:4" x14ac:dyDescent="0.25">
      <c r="A722" s="17">
        <v>30729</v>
      </c>
      <c r="B722" s="17" t="s">
        <v>1721</v>
      </c>
      <c r="C722" s="17">
        <v>30</v>
      </c>
      <c r="D722" s="17"/>
    </row>
    <row r="723" spans="1:4" x14ac:dyDescent="0.25">
      <c r="A723" s="17">
        <v>30730</v>
      </c>
      <c r="B723" s="17" t="s">
        <v>108</v>
      </c>
      <c r="C723" s="17">
        <v>30</v>
      </c>
      <c r="D723" s="17"/>
    </row>
    <row r="724" spans="1:4" x14ac:dyDescent="0.25">
      <c r="A724" s="17">
        <v>30739</v>
      </c>
      <c r="B724" s="17" t="s">
        <v>1722</v>
      </c>
      <c r="C724" s="17">
        <v>30</v>
      </c>
      <c r="D724" s="17"/>
    </row>
    <row r="725" spans="1:4" x14ac:dyDescent="0.25">
      <c r="A725" s="17">
        <v>30739</v>
      </c>
      <c r="B725" s="17" t="s">
        <v>1723</v>
      </c>
      <c r="C725" s="17">
        <v>30</v>
      </c>
      <c r="D725" s="17"/>
    </row>
    <row r="726" spans="1:4" x14ac:dyDescent="0.25">
      <c r="A726" s="17">
        <v>30739</v>
      </c>
      <c r="B726" s="17" t="s">
        <v>1724</v>
      </c>
      <c r="C726" s="17">
        <v>30</v>
      </c>
      <c r="D726" s="17"/>
    </row>
    <row r="727" spans="1:4" x14ac:dyDescent="0.25">
      <c r="A727" s="17">
        <v>30739</v>
      </c>
      <c r="B727" s="17" t="s">
        <v>1725</v>
      </c>
      <c r="C727" s="17">
        <v>30</v>
      </c>
      <c r="D727" s="17"/>
    </row>
    <row r="728" spans="1:4" x14ac:dyDescent="0.25">
      <c r="A728" s="17">
        <v>30739</v>
      </c>
      <c r="B728" s="17" t="s">
        <v>1726</v>
      </c>
      <c r="C728" s="17">
        <v>30</v>
      </c>
      <c r="D728" s="17"/>
    </row>
    <row r="729" spans="1:4" x14ac:dyDescent="0.25">
      <c r="A729" s="17">
        <v>30739</v>
      </c>
      <c r="B729" s="17" t="s">
        <v>1727</v>
      </c>
      <c r="C729" s="17">
        <v>30</v>
      </c>
      <c r="D729" s="17"/>
    </row>
    <row r="730" spans="1:4" x14ac:dyDescent="0.25">
      <c r="A730" s="17">
        <v>30739</v>
      </c>
      <c r="B730" s="17" t="s">
        <v>110</v>
      </c>
      <c r="C730" s="17">
        <v>30</v>
      </c>
      <c r="D730" s="17"/>
    </row>
    <row r="731" spans="1:4" x14ac:dyDescent="0.25">
      <c r="A731" s="17">
        <v>30739</v>
      </c>
      <c r="B731" s="17" t="s">
        <v>109</v>
      </c>
      <c r="C731" s="17">
        <v>30</v>
      </c>
      <c r="D731" s="17"/>
    </row>
    <row r="732" spans="1:4" x14ac:dyDescent="0.25">
      <c r="A732" s="17">
        <v>30739</v>
      </c>
      <c r="B732" s="17" t="s">
        <v>1728</v>
      </c>
      <c r="C732" s="17">
        <v>30</v>
      </c>
      <c r="D732" s="17"/>
    </row>
    <row r="733" spans="1:4" x14ac:dyDescent="0.25">
      <c r="A733" s="17">
        <v>30739</v>
      </c>
      <c r="B733" s="17" t="s">
        <v>1729</v>
      </c>
      <c r="C733" s="17">
        <v>30</v>
      </c>
      <c r="D733" s="17"/>
    </row>
    <row r="734" spans="1:4" x14ac:dyDescent="0.25">
      <c r="A734" s="17">
        <v>30740</v>
      </c>
      <c r="B734" s="17" t="s">
        <v>1730</v>
      </c>
      <c r="C734" s="17">
        <v>30</v>
      </c>
      <c r="D734" s="17"/>
    </row>
    <row r="735" spans="1:4" x14ac:dyDescent="0.25">
      <c r="A735" s="17">
        <v>30740</v>
      </c>
      <c r="B735" s="17" t="s">
        <v>1731</v>
      </c>
      <c r="C735" s="17">
        <v>30</v>
      </c>
      <c r="D735" s="17"/>
    </row>
    <row r="736" spans="1:4" x14ac:dyDescent="0.25">
      <c r="A736" s="17">
        <v>30740</v>
      </c>
      <c r="B736" s="17" t="s">
        <v>1732</v>
      </c>
      <c r="C736" s="17">
        <v>30</v>
      </c>
      <c r="D736" s="17"/>
    </row>
    <row r="737" spans="1:4" x14ac:dyDescent="0.25">
      <c r="A737" s="17">
        <v>30740</v>
      </c>
      <c r="B737" s="17" t="s">
        <v>1733</v>
      </c>
      <c r="C737" s="17">
        <v>30</v>
      </c>
      <c r="D737" s="17"/>
    </row>
    <row r="738" spans="1:4" x14ac:dyDescent="0.25">
      <c r="A738" s="17">
        <v>30740</v>
      </c>
      <c r="B738" s="17" t="s">
        <v>1734</v>
      </c>
      <c r="C738" s="17">
        <v>30</v>
      </c>
      <c r="D738" s="17"/>
    </row>
    <row r="739" spans="1:4" x14ac:dyDescent="0.25">
      <c r="A739" s="17">
        <v>30740</v>
      </c>
      <c r="B739" s="17" t="s">
        <v>1735</v>
      </c>
      <c r="C739" s="17">
        <v>30</v>
      </c>
      <c r="D739" s="17"/>
    </row>
    <row r="740" spans="1:4" x14ac:dyDescent="0.25">
      <c r="A740" s="17">
        <v>30740</v>
      </c>
      <c r="B740" s="17" t="s">
        <v>1736</v>
      </c>
      <c r="C740" s="17">
        <v>30</v>
      </c>
      <c r="D740" s="17"/>
    </row>
    <row r="741" spans="1:4" x14ac:dyDescent="0.25">
      <c r="A741" s="17">
        <v>30740</v>
      </c>
      <c r="B741" s="17" t="s">
        <v>1737</v>
      </c>
      <c r="C741" s="17">
        <v>30</v>
      </c>
      <c r="D741" s="17"/>
    </row>
    <row r="742" spans="1:4" x14ac:dyDescent="0.25">
      <c r="A742" s="17">
        <v>30740</v>
      </c>
      <c r="B742" s="17" t="s">
        <v>97</v>
      </c>
      <c r="C742" s="17">
        <v>30</v>
      </c>
      <c r="D742" s="17"/>
    </row>
    <row r="743" spans="1:4" x14ac:dyDescent="0.25">
      <c r="A743" s="17">
        <v>30740</v>
      </c>
      <c r="B743" s="17" t="s">
        <v>96</v>
      </c>
      <c r="C743" s="17">
        <v>30</v>
      </c>
      <c r="D743" s="17"/>
    </row>
    <row r="744" spans="1:4" x14ac:dyDescent="0.25">
      <c r="A744" s="17">
        <v>30740</v>
      </c>
      <c r="B744" s="17" t="s">
        <v>1738</v>
      </c>
      <c r="C744" s="17">
        <v>30</v>
      </c>
      <c r="D744" s="17"/>
    </row>
    <row r="745" spans="1:4" x14ac:dyDescent="0.25">
      <c r="A745" s="17">
        <v>30740</v>
      </c>
      <c r="B745" s="17" t="s">
        <v>1739</v>
      </c>
      <c r="C745" s="17">
        <v>30</v>
      </c>
      <c r="D745" s="17"/>
    </row>
    <row r="746" spans="1:4" x14ac:dyDescent="0.25">
      <c r="A746" s="17">
        <v>30740</v>
      </c>
      <c r="B746" s="17" t="s">
        <v>1740</v>
      </c>
      <c r="C746" s="17">
        <v>30</v>
      </c>
      <c r="D746" s="17"/>
    </row>
    <row r="747" spans="1:4" x14ac:dyDescent="0.25">
      <c r="A747" s="17">
        <v>30740</v>
      </c>
      <c r="B747" s="17" t="s">
        <v>1741</v>
      </c>
      <c r="C747" s="17">
        <v>30</v>
      </c>
      <c r="D747" s="17"/>
    </row>
    <row r="748" spans="1:4" x14ac:dyDescent="0.25">
      <c r="A748" s="17">
        <v>30740</v>
      </c>
      <c r="B748" s="17" t="s">
        <v>1140</v>
      </c>
      <c r="C748" s="17">
        <v>30</v>
      </c>
      <c r="D748" s="17"/>
    </row>
    <row r="749" spans="1:4" x14ac:dyDescent="0.25">
      <c r="A749" s="17">
        <v>30740</v>
      </c>
      <c r="B749" s="17" t="s">
        <v>88</v>
      </c>
      <c r="C749" s="17">
        <v>30</v>
      </c>
      <c r="D749" s="17"/>
    </row>
    <row r="750" spans="1:4" x14ac:dyDescent="0.25">
      <c r="A750" s="17">
        <v>30740</v>
      </c>
      <c r="B750" s="17" t="s">
        <v>1742</v>
      </c>
      <c r="C750" s="17">
        <v>30</v>
      </c>
      <c r="D750" s="17"/>
    </row>
    <row r="751" spans="1:4" x14ac:dyDescent="0.25">
      <c r="A751" s="17">
        <v>30740</v>
      </c>
      <c r="B751" s="17" t="s">
        <v>1743</v>
      </c>
      <c r="C751" s="17">
        <v>30</v>
      </c>
      <c r="D751" s="17"/>
    </row>
    <row r="752" spans="1:4" x14ac:dyDescent="0.25">
      <c r="A752" s="17">
        <v>30740</v>
      </c>
      <c r="B752" s="17" t="s">
        <v>1744</v>
      </c>
      <c r="C752" s="17">
        <v>30</v>
      </c>
      <c r="D752" s="17"/>
    </row>
    <row r="753" spans="1:4" x14ac:dyDescent="0.25">
      <c r="A753" s="17">
        <v>30740</v>
      </c>
      <c r="B753" s="17" t="s">
        <v>1745</v>
      </c>
      <c r="C753" s="17">
        <v>30</v>
      </c>
      <c r="D753" s="17"/>
    </row>
    <row r="754" spans="1:4" x14ac:dyDescent="0.25">
      <c r="A754" s="17">
        <v>30740</v>
      </c>
      <c r="B754" s="17" t="s">
        <v>1746</v>
      </c>
      <c r="C754" s="17">
        <v>30</v>
      </c>
      <c r="D754" s="17"/>
    </row>
    <row r="755" spans="1:4" x14ac:dyDescent="0.25">
      <c r="A755" s="17">
        <v>30800</v>
      </c>
      <c r="B755" s="17" t="s">
        <v>1152</v>
      </c>
      <c r="C755" s="17">
        <v>30</v>
      </c>
      <c r="D755" s="17"/>
    </row>
    <row r="756" spans="1:4" x14ac:dyDescent="0.25">
      <c r="A756" s="17">
        <v>30800</v>
      </c>
      <c r="B756" s="17" t="s">
        <v>538</v>
      </c>
      <c r="C756" s="17">
        <v>30</v>
      </c>
      <c r="D756" s="17"/>
    </row>
    <row r="757" spans="1:4" x14ac:dyDescent="0.25">
      <c r="A757" s="17">
        <v>30800</v>
      </c>
      <c r="B757" s="17" t="s">
        <v>567</v>
      </c>
      <c r="C757" s="17">
        <v>30</v>
      </c>
      <c r="D757" s="17"/>
    </row>
    <row r="758" spans="1:4" x14ac:dyDescent="0.25">
      <c r="A758" s="17">
        <v>30800</v>
      </c>
      <c r="B758" s="17" t="s">
        <v>471</v>
      </c>
      <c r="C758" s="17">
        <v>30</v>
      </c>
      <c r="D758" s="17"/>
    </row>
    <row r="759" spans="1:4" x14ac:dyDescent="0.25">
      <c r="A759" s="17">
        <v>30800</v>
      </c>
      <c r="B759" s="17" t="s">
        <v>1747</v>
      </c>
      <c r="C759" s="17">
        <v>30</v>
      </c>
      <c r="D759" s="17"/>
    </row>
    <row r="760" spans="1:4" x14ac:dyDescent="0.25">
      <c r="A760" s="17">
        <v>30800</v>
      </c>
      <c r="B760" s="17" t="s">
        <v>437</v>
      </c>
      <c r="C760" s="17">
        <v>30</v>
      </c>
      <c r="D760" s="17"/>
    </row>
    <row r="761" spans="1:4" x14ac:dyDescent="0.25">
      <c r="A761" s="17">
        <v>30810</v>
      </c>
      <c r="B761" s="17" t="s">
        <v>1748</v>
      </c>
      <c r="C761" s="17">
        <v>30</v>
      </c>
      <c r="D761" s="17"/>
    </row>
    <row r="762" spans="1:4" x14ac:dyDescent="0.25">
      <c r="A762" s="17">
        <v>30810</v>
      </c>
      <c r="B762" s="17" t="s">
        <v>418</v>
      </c>
      <c r="C762" s="17">
        <v>30</v>
      </c>
      <c r="D762" s="17"/>
    </row>
    <row r="763" spans="1:4" x14ac:dyDescent="0.25">
      <c r="A763" s="17">
        <v>30811</v>
      </c>
      <c r="B763" s="17" t="s">
        <v>1749</v>
      </c>
      <c r="C763" s="17">
        <v>30</v>
      </c>
      <c r="D763" s="17"/>
    </row>
    <row r="764" spans="1:4" x14ac:dyDescent="0.25">
      <c r="A764" s="17">
        <v>30811</v>
      </c>
      <c r="B764" s="17" t="s">
        <v>522</v>
      </c>
      <c r="C764" s="17">
        <v>30</v>
      </c>
      <c r="D764" s="17"/>
    </row>
    <row r="765" spans="1:4" x14ac:dyDescent="0.25">
      <c r="A765" s="17">
        <v>30811</v>
      </c>
      <c r="B765" s="17" t="s">
        <v>502</v>
      </c>
      <c r="C765" s="17">
        <v>30</v>
      </c>
      <c r="D765" s="17"/>
    </row>
    <row r="766" spans="1:4" x14ac:dyDescent="0.25">
      <c r="A766" s="17">
        <v>30811</v>
      </c>
      <c r="B766" s="17" t="s">
        <v>565</v>
      </c>
      <c r="C766" s="17">
        <v>30</v>
      </c>
      <c r="D766" s="17"/>
    </row>
    <row r="767" spans="1:4" x14ac:dyDescent="0.25">
      <c r="A767" s="17">
        <v>30811</v>
      </c>
      <c r="B767" s="17" t="s">
        <v>480</v>
      </c>
      <c r="C767" s="17">
        <v>30</v>
      </c>
      <c r="D767" s="17"/>
    </row>
    <row r="768" spans="1:4" x14ac:dyDescent="0.25">
      <c r="A768" s="17">
        <v>30811</v>
      </c>
      <c r="B768" s="17" t="s">
        <v>1750</v>
      </c>
      <c r="C768" s="17">
        <v>30</v>
      </c>
      <c r="D768" s="17"/>
    </row>
    <row r="769" spans="1:4" x14ac:dyDescent="0.25">
      <c r="A769" s="17">
        <v>30811</v>
      </c>
      <c r="B769" s="17" t="s">
        <v>1751</v>
      </c>
      <c r="C769" s="17">
        <v>30</v>
      </c>
      <c r="D769" s="17"/>
    </row>
    <row r="770" spans="1:4" x14ac:dyDescent="0.25">
      <c r="A770" s="17">
        <v>30811</v>
      </c>
      <c r="B770" s="17" t="s">
        <v>1752</v>
      </c>
      <c r="C770" s="17">
        <v>30</v>
      </c>
      <c r="D770" s="17"/>
    </row>
    <row r="771" spans="1:4" x14ac:dyDescent="0.25">
      <c r="A771" s="17">
        <v>30811</v>
      </c>
      <c r="B771" s="17" t="s">
        <v>1753</v>
      </c>
      <c r="C771" s="17">
        <v>30</v>
      </c>
      <c r="D771" s="17"/>
    </row>
    <row r="772" spans="1:4" x14ac:dyDescent="0.25">
      <c r="A772" s="17">
        <v>30812</v>
      </c>
      <c r="B772" s="17" t="s">
        <v>552</v>
      </c>
      <c r="C772" s="17">
        <v>30</v>
      </c>
      <c r="D772" s="17"/>
    </row>
    <row r="773" spans="1:4" x14ac:dyDescent="0.25">
      <c r="A773" s="17">
        <v>30812</v>
      </c>
      <c r="B773" s="17" t="s">
        <v>569</v>
      </c>
      <c r="C773" s="17">
        <v>30</v>
      </c>
      <c r="D773" s="17"/>
    </row>
    <row r="774" spans="1:4" x14ac:dyDescent="0.25">
      <c r="A774" s="17">
        <v>30812</v>
      </c>
      <c r="B774" s="17" t="s">
        <v>482</v>
      </c>
      <c r="C774" s="17">
        <v>30</v>
      </c>
      <c r="D774" s="17"/>
    </row>
    <row r="775" spans="1:4" x14ac:dyDescent="0.25">
      <c r="A775" s="17">
        <v>30812</v>
      </c>
      <c r="B775" s="17" t="s">
        <v>566</v>
      </c>
      <c r="C775" s="17">
        <v>30</v>
      </c>
      <c r="D775" s="17"/>
    </row>
    <row r="776" spans="1:4" x14ac:dyDescent="0.25">
      <c r="A776" s="17">
        <v>30812</v>
      </c>
      <c r="B776" s="17" t="s">
        <v>1754</v>
      </c>
      <c r="C776" s="17">
        <v>30</v>
      </c>
      <c r="D776" s="17"/>
    </row>
    <row r="777" spans="1:4" x14ac:dyDescent="0.25">
      <c r="A777" s="17">
        <v>30812</v>
      </c>
      <c r="B777" s="17" t="s">
        <v>532</v>
      </c>
      <c r="C777" s="17">
        <v>30</v>
      </c>
      <c r="D777" s="17"/>
    </row>
    <row r="778" spans="1:4" x14ac:dyDescent="0.25">
      <c r="A778" s="17">
        <v>30812</v>
      </c>
      <c r="B778" s="17" t="s">
        <v>1755</v>
      </c>
      <c r="C778" s="17">
        <v>30</v>
      </c>
      <c r="D778" s="17"/>
    </row>
    <row r="779" spans="1:4" x14ac:dyDescent="0.25">
      <c r="A779" s="17">
        <v>30813</v>
      </c>
      <c r="B779" s="17" t="s">
        <v>1756</v>
      </c>
      <c r="C779" s="17">
        <v>30</v>
      </c>
      <c r="D779" s="17"/>
    </row>
    <row r="780" spans="1:4" x14ac:dyDescent="0.25">
      <c r="A780" s="17">
        <v>30813</v>
      </c>
      <c r="B780" s="17" t="s">
        <v>1757</v>
      </c>
      <c r="C780" s="17">
        <v>30</v>
      </c>
      <c r="D780" s="17"/>
    </row>
    <row r="781" spans="1:4" x14ac:dyDescent="0.25">
      <c r="A781" s="17">
        <v>30813</v>
      </c>
      <c r="B781" s="17" t="s">
        <v>1758</v>
      </c>
      <c r="C781" s="17">
        <v>30</v>
      </c>
      <c r="D781" s="17"/>
    </row>
    <row r="782" spans="1:4" x14ac:dyDescent="0.25">
      <c r="A782" s="17">
        <v>30813</v>
      </c>
      <c r="B782" s="17" t="s">
        <v>1759</v>
      </c>
      <c r="C782" s="17">
        <v>30</v>
      </c>
      <c r="D782" s="17"/>
    </row>
    <row r="783" spans="1:4" x14ac:dyDescent="0.25">
      <c r="A783" s="17">
        <v>30813</v>
      </c>
      <c r="B783" s="17" t="s">
        <v>1760</v>
      </c>
      <c r="C783" s="17">
        <v>30</v>
      </c>
      <c r="D783" s="17"/>
    </row>
    <row r="784" spans="1:4" x14ac:dyDescent="0.25">
      <c r="A784" s="17">
        <v>30813</v>
      </c>
      <c r="B784" s="17" t="s">
        <v>1761</v>
      </c>
      <c r="C784" s="17">
        <v>30</v>
      </c>
      <c r="D784" s="17"/>
    </row>
    <row r="785" spans="1:4" x14ac:dyDescent="0.25">
      <c r="A785" s="17">
        <v>30813</v>
      </c>
      <c r="B785" s="17" t="s">
        <v>1762</v>
      </c>
      <c r="C785" s="17">
        <v>30</v>
      </c>
      <c r="D785" s="17"/>
    </row>
    <row r="786" spans="1:4" x14ac:dyDescent="0.25">
      <c r="A786" s="17">
        <v>30813</v>
      </c>
      <c r="B786" s="17" t="s">
        <v>1763</v>
      </c>
      <c r="C786" s="17">
        <v>30</v>
      </c>
      <c r="D786" s="17"/>
    </row>
    <row r="787" spans="1:4" x14ac:dyDescent="0.25">
      <c r="A787" s="17">
        <v>30813</v>
      </c>
      <c r="B787" s="17" t="s">
        <v>1764</v>
      </c>
      <c r="C787" s="17">
        <v>30</v>
      </c>
      <c r="D787" s="17"/>
    </row>
    <row r="788" spans="1:4" x14ac:dyDescent="0.25">
      <c r="A788" s="17">
        <v>30813</v>
      </c>
      <c r="B788" s="17" t="s">
        <v>1765</v>
      </c>
      <c r="C788" s="17">
        <v>30</v>
      </c>
      <c r="D788" s="17"/>
    </row>
    <row r="789" spans="1:4" x14ac:dyDescent="0.25">
      <c r="A789" s="17">
        <v>30813</v>
      </c>
      <c r="B789" s="17" t="s">
        <v>542</v>
      </c>
      <c r="C789" s="17">
        <v>30</v>
      </c>
      <c r="D789" s="17"/>
    </row>
    <row r="790" spans="1:4" x14ac:dyDescent="0.25">
      <c r="A790" s="17">
        <v>30813</v>
      </c>
      <c r="B790" s="17" t="s">
        <v>1766</v>
      </c>
      <c r="C790" s="17">
        <v>30</v>
      </c>
      <c r="D790" s="17"/>
    </row>
    <row r="791" spans="1:4" x14ac:dyDescent="0.25">
      <c r="A791" s="17">
        <v>30813</v>
      </c>
      <c r="B791" s="17" t="s">
        <v>465</v>
      </c>
      <c r="C791" s="17">
        <v>30</v>
      </c>
      <c r="D791" s="17"/>
    </row>
    <row r="792" spans="1:4" x14ac:dyDescent="0.25">
      <c r="A792" s="17">
        <v>30814</v>
      </c>
      <c r="B792" s="17" t="s">
        <v>570</v>
      </c>
      <c r="C792" s="17">
        <v>30</v>
      </c>
      <c r="D792" s="17"/>
    </row>
    <row r="793" spans="1:4" x14ac:dyDescent="0.25">
      <c r="A793" s="17">
        <v>30814</v>
      </c>
      <c r="B793" s="17" t="s">
        <v>1767</v>
      </c>
      <c r="C793" s="17">
        <v>30</v>
      </c>
      <c r="D793" s="17"/>
    </row>
    <row r="794" spans="1:4" x14ac:dyDescent="0.25">
      <c r="A794" s="17">
        <v>30814</v>
      </c>
      <c r="B794" s="17" t="s">
        <v>432</v>
      </c>
      <c r="C794" s="17">
        <v>30</v>
      </c>
      <c r="D794" s="17"/>
    </row>
    <row r="795" spans="1:4" x14ac:dyDescent="0.25">
      <c r="A795" s="17">
        <v>30814</v>
      </c>
      <c r="B795" s="17" t="s">
        <v>435</v>
      </c>
      <c r="C795" s="17">
        <v>30</v>
      </c>
      <c r="D795" s="17"/>
    </row>
    <row r="796" spans="1:4" x14ac:dyDescent="0.25">
      <c r="A796" s="17">
        <v>30814</v>
      </c>
      <c r="B796" s="17" t="s">
        <v>414</v>
      </c>
      <c r="C796" s="17">
        <v>30</v>
      </c>
      <c r="D796" s="17"/>
    </row>
    <row r="797" spans="1:4" x14ac:dyDescent="0.25">
      <c r="A797" s="17">
        <v>30814</v>
      </c>
      <c r="B797" s="17" t="s">
        <v>1768</v>
      </c>
      <c r="C797" s="17">
        <v>30</v>
      </c>
      <c r="D797" s="17"/>
    </row>
    <row r="798" spans="1:4" x14ac:dyDescent="0.25">
      <c r="A798" s="17">
        <v>30815</v>
      </c>
      <c r="B798" s="17" t="s">
        <v>564</v>
      </c>
      <c r="C798" s="17">
        <v>30</v>
      </c>
      <c r="D798" s="17"/>
    </row>
    <row r="799" spans="1:4" x14ac:dyDescent="0.25">
      <c r="A799" s="17">
        <v>30815</v>
      </c>
      <c r="B799" s="17" t="s">
        <v>539</v>
      </c>
      <c r="C799" s="17">
        <v>30</v>
      </c>
      <c r="D799" s="17"/>
    </row>
    <row r="800" spans="1:4" x14ac:dyDescent="0.25">
      <c r="A800" s="17">
        <v>30815</v>
      </c>
      <c r="B800" s="17" t="s">
        <v>1769</v>
      </c>
      <c r="C800" s="17">
        <v>30</v>
      </c>
      <c r="D800" s="17"/>
    </row>
    <row r="801" spans="1:4" x14ac:dyDescent="0.25">
      <c r="A801" s="17">
        <v>30815</v>
      </c>
      <c r="B801" s="17" t="s">
        <v>499</v>
      </c>
      <c r="C801" s="17">
        <v>30</v>
      </c>
      <c r="D801" s="17"/>
    </row>
    <row r="802" spans="1:4" x14ac:dyDescent="0.25">
      <c r="A802" s="17">
        <v>30815</v>
      </c>
      <c r="B802" s="17" t="s">
        <v>494</v>
      </c>
      <c r="C802" s="17">
        <v>30</v>
      </c>
      <c r="D802" s="17"/>
    </row>
    <row r="803" spans="1:4" x14ac:dyDescent="0.25">
      <c r="A803" s="17">
        <v>30815</v>
      </c>
      <c r="B803" s="17" t="s">
        <v>1770</v>
      </c>
      <c r="C803" s="17">
        <v>30</v>
      </c>
      <c r="D803" s="17"/>
    </row>
    <row r="804" spans="1:4" x14ac:dyDescent="0.25">
      <c r="A804" s="17">
        <v>30816</v>
      </c>
      <c r="B804" s="17" t="s">
        <v>568</v>
      </c>
      <c r="C804" s="17">
        <v>30</v>
      </c>
      <c r="D804" s="17"/>
    </row>
    <row r="805" spans="1:4" x14ac:dyDescent="0.25">
      <c r="A805" s="17">
        <v>30816</v>
      </c>
      <c r="B805" s="17" t="s">
        <v>1771</v>
      </c>
      <c r="C805" s="17">
        <v>30</v>
      </c>
      <c r="D805" s="17"/>
    </row>
    <row r="806" spans="1:4" x14ac:dyDescent="0.25">
      <c r="A806" s="17">
        <v>30816</v>
      </c>
      <c r="B806" s="17" t="s">
        <v>1772</v>
      </c>
      <c r="C806" s="17">
        <v>30</v>
      </c>
      <c r="D806" s="17"/>
    </row>
    <row r="807" spans="1:4" x14ac:dyDescent="0.25">
      <c r="A807" s="17">
        <v>30816</v>
      </c>
      <c r="B807" s="17" t="s">
        <v>508</v>
      </c>
      <c r="C807" s="17">
        <v>30</v>
      </c>
      <c r="D807" s="17"/>
    </row>
    <row r="808" spans="1:4" x14ac:dyDescent="0.25">
      <c r="A808" s="17">
        <v>30817</v>
      </c>
      <c r="B808" s="17" t="s">
        <v>1773</v>
      </c>
      <c r="C808" s="17">
        <v>30</v>
      </c>
      <c r="D808" s="17"/>
    </row>
    <row r="809" spans="1:4" x14ac:dyDescent="0.25">
      <c r="A809" s="17">
        <v>30817</v>
      </c>
      <c r="B809" s="17" t="s">
        <v>1774</v>
      </c>
      <c r="C809" s="17">
        <v>30</v>
      </c>
      <c r="D809" s="17"/>
    </row>
    <row r="810" spans="1:4" x14ac:dyDescent="0.25">
      <c r="A810" s="17">
        <v>30817</v>
      </c>
      <c r="B810" s="17" t="s">
        <v>430</v>
      </c>
      <c r="C810" s="17">
        <v>30</v>
      </c>
      <c r="D810" s="17"/>
    </row>
    <row r="811" spans="1:4" x14ac:dyDescent="0.25">
      <c r="A811" s="17">
        <v>30817</v>
      </c>
      <c r="B811" s="17" t="s">
        <v>1775</v>
      </c>
      <c r="C811" s="17">
        <v>30</v>
      </c>
      <c r="D811" s="17"/>
    </row>
    <row r="812" spans="1:4" x14ac:dyDescent="0.25">
      <c r="A812" s="17">
        <v>30817</v>
      </c>
      <c r="B812" s="17" t="s">
        <v>1776</v>
      </c>
      <c r="C812" s="17">
        <v>30</v>
      </c>
      <c r="D812" s="17"/>
    </row>
    <row r="813" spans="1:4" x14ac:dyDescent="0.25">
      <c r="A813" s="17">
        <v>30820</v>
      </c>
      <c r="B813" s="17" t="s">
        <v>902</v>
      </c>
      <c r="C813" s="17">
        <v>30</v>
      </c>
      <c r="D813" s="17"/>
    </row>
    <row r="814" spans="1:4" x14ac:dyDescent="0.25">
      <c r="A814" s="17">
        <v>30830</v>
      </c>
      <c r="B814" s="17" t="s">
        <v>1777</v>
      </c>
      <c r="C814" s="17">
        <v>30</v>
      </c>
      <c r="D814" s="17"/>
    </row>
    <row r="815" spans="1:4" x14ac:dyDescent="0.25">
      <c r="A815" s="17">
        <v>30831</v>
      </c>
      <c r="B815" s="17" t="s">
        <v>209</v>
      </c>
      <c r="C815" s="17">
        <v>30</v>
      </c>
      <c r="D815" s="17"/>
    </row>
    <row r="816" spans="1:4" x14ac:dyDescent="0.25">
      <c r="A816" s="17">
        <v>30831</v>
      </c>
      <c r="B816" s="17" t="s">
        <v>210</v>
      </c>
      <c r="C816" s="17">
        <v>30</v>
      </c>
      <c r="D816" s="17"/>
    </row>
    <row r="817" spans="1:4" x14ac:dyDescent="0.25">
      <c r="A817" s="17">
        <v>30832</v>
      </c>
      <c r="B817" s="17" t="s">
        <v>275</v>
      </c>
      <c r="C817" s="17">
        <v>30</v>
      </c>
      <c r="D817" s="17"/>
    </row>
    <row r="818" spans="1:4" x14ac:dyDescent="0.25">
      <c r="A818" s="17">
        <v>30833</v>
      </c>
      <c r="B818" s="17" t="s">
        <v>1778</v>
      </c>
      <c r="C818" s="17">
        <v>30</v>
      </c>
      <c r="D818" s="17"/>
    </row>
    <row r="819" spans="1:4" x14ac:dyDescent="0.25">
      <c r="A819" s="17">
        <v>30834</v>
      </c>
      <c r="B819" s="17" t="s">
        <v>1779</v>
      </c>
      <c r="C819" s="17">
        <v>30</v>
      </c>
      <c r="D819" s="17"/>
    </row>
    <row r="820" spans="1:4" x14ac:dyDescent="0.25">
      <c r="A820" s="17">
        <v>30834</v>
      </c>
      <c r="B820" s="17" t="s">
        <v>1780</v>
      </c>
      <c r="C820" s="17">
        <v>30</v>
      </c>
      <c r="D820" s="17"/>
    </row>
    <row r="821" spans="1:4" x14ac:dyDescent="0.25">
      <c r="A821" s="17">
        <v>30834</v>
      </c>
      <c r="B821" s="17" t="s">
        <v>1781</v>
      </c>
      <c r="C821" s="17">
        <v>30</v>
      </c>
      <c r="D821" s="17"/>
    </row>
    <row r="822" spans="1:4" x14ac:dyDescent="0.25">
      <c r="A822" s="17">
        <v>30834</v>
      </c>
      <c r="B822" s="17" t="s">
        <v>1782</v>
      </c>
      <c r="C822" s="17">
        <v>30</v>
      </c>
      <c r="D822" s="17"/>
    </row>
    <row r="823" spans="1:4" x14ac:dyDescent="0.25">
      <c r="A823" s="17">
        <v>30835</v>
      </c>
      <c r="B823" s="17" t="s">
        <v>1783</v>
      </c>
      <c r="C823" s="17">
        <v>30</v>
      </c>
      <c r="D823" s="17"/>
    </row>
    <row r="824" spans="1:4" x14ac:dyDescent="0.25">
      <c r="A824" s="17">
        <v>30835</v>
      </c>
      <c r="B824" s="17" t="s">
        <v>1784</v>
      </c>
      <c r="C824" s="17">
        <v>30</v>
      </c>
      <c r="D824" s="17"/>
    </row>
    <row r="825" spans="1:4" x14ac:dyDescent="0.25">
      <c r="A825" s="17">
        <v>30835</v>
      </c>
      <c r="B825" s="17" t="s">
        <v>1785</v>
      </c>
      <c r="C825" s="17">
        <v>30</v>
      </c>
      <c r="D825" s="17"/>
    </row>
    <row r="826" spans="1:4" x14ac:dyDescent="0.25">
      <c r="A826" s="17">
        <v>30835</v>
      </c>
      <c r="B826" s="17" t="s">
        <v>1786</v>
      </c>
      <c r="C826" s="17">
        <v>30</v>
      </c>
      <c r="D826" s="17"/>
    </row>
    <row r="827" spans="1:4" x14ac:dyDescent="0.25">
      <c r="A827" s="17">
        <v>30835</v>
      </c>
      <c r="B827" s="17" t="s">
        <v>1787</v>
      </c>
      <c r="C827" s="17">
        <v>30</v>
      </c>
      <c r="D827" s="17"/>
    </row>
    <row r="828" spans="1:4" x14ac:dyDescent="0.25">
      <c r="A828" s="17">
        <v>30835</v>
      </c>
      <c r="B828" s="17" t="s">
        <v>1788</v>
      </c>
      <c r="C828" s="17">
        <v>30</v>
      </c>
      <c r="D828" s="17"/>
    </row>
    <row r="829" spans="1:4" x14ac:dyDescent="0.25">
      <c r="A829" s="17">
        <v>30835</v>
      </c>
      <c r="B829" s="17" t="s">
        <v>1789</v>
      </c>
      <c r="C829" s="17">
        <v>30</v>
      </c>
      <c r="D829" s="17"/>
    </row>
    <row r="830" spans="1:4" x14ac:dyDescent="0.25">
      <c r="A830" s="17">
        <v>30835</v>
      </c>
      <c r="B830" s="17" t="s">
        <v>1790</v>
      </c>
      <c r="C830" s="17">
        <v>30</v>
      </c>
      <c r="D830" s="17"/>
    </row>
    <row r="831" spans="1:4" x14ac:dyDescent="0.25">
      <c r="A831" s="17">
        <v>30835</v>
      </c>
      <c r="B831" s="17" t="s">
        <v>1791</v>
      </c>
      <c r="C831" s="17">
        <v>30</v>
      </c>
      <c r="D831" s="17"/>
    </row>
    <row r="832" spans="1:4" x14ac:dyDescent="0.25">
      <c r="A832" s="17">
        <v>30835</v>
      </c>
      <c r="B832" s="17" t="s">
        <v>1792</v>
      </c>
      <c r="C832" s="17">
        <v>30</v>
      </c>
      <c r="D832" s="17"/>
    </row>
    <row r="833" spans="1:4" x14ac:dyDescent="0.25">
      <c r="A833" s="17">
        <v>30835</v>
      </c>
      <c r="B833" s="17" t="s">
        <v>173</v>
      </c>
      <c r="C833" s="17">
        <v>30</v>
      </c>
      <c r="D833" s="17"/>
    </row>
    <row r="834" spans="1:4" x14ac:dyDescent="0.25">
      <c r="A834" s="17">
        <v>30835</v>
      </c>
      <c r="B834" s="17" t="s">
        <v>1793</v>
      </c>
      <c r="C834" s="17">
        <v>30</v>
      </c>
      <c r="D834" s="17"/>
    </row>
    <row r="835" spans="1:4" x14ac:dyDescent="0.25">
      <c r="A835" s="17">
        <v>30835</v>
      </c>
      <c r="B835" s="17" t="s">
        <v>1794</v>
      </c>
      <c r="C835" s="17">
        <v>30</v>
      </c>
      <c r="D835" s="17"/>
    </row>
    <row r="836" spans="1:4" x14ac:dyDescent="0.25">
      <c r="A836" s="17">
        <v>30835</v>
      </c>
      <c r="B836" s="17" t="s">
        <v>1795</v>
      </c>
      <c r="C836" s="17">
        <v>30</v>
      </c>
      <c r="D836" s="17"/>
    </row>
    <row r="837" spans="1:4" x14ac:dyDescent="0.25">
      <c r="A837" s="17">
        <v>30835</v>
      </c>
      <c r="B837" s="17" t="s">
        <v>1796</v>
      </c>
      <c r="C837" s="17">
        <v>30</v>
      </c>
      <c r="D837" s="17"/>
    </row>
    <row r="838" spans="1:4" x14ac:dyDescent="0.25">
      <c r="A838" s="17">
        <v>30836</v>
      </c>
      <c r="B838" s="17" t="s">
        <v>272</v>
      </c>
      <c r="C838" s="17">
        <v>30</v>
      </c>
      <c r="D838" s="17"/>
    </row>
    <row r="839" spans="1:4" x14ac:dyDescent="0.25">
      <c r="A839" s="17">
        <v>30836</v>
      </c>
      <c r="B839" s="17" t="s">
        <v>1797</v>
      </c>
      <c r="C839" s="17">
        <v>30</v>
      </c>
      <c r="D839" s="17"/>
    </row>
    <row r="840" spans="1:4" x14ac:dyDescent="0.25">
      <c r="A840" s="17">
        <v>30836</v>
      </c>
      <c r="B840" s="17" t="s">
        <v>1798</v>
      </c>
      <c r="C840" s="17">
        <v>30</v>
      </c>
      <c r="D840" s="17"/>
    </row>
    <row r="841" spans="1:4" x14ac:dyDescent="0.25">
      <c r="A841" s="17">
        <v>30837</v>
      </c>
      <c r="B841" s="17" t="s">
        <v>1799</v>
      </c>
      <c r="C841" s="17">
        <v>30</v>
      </c>
      <c r="D841" s="17"/>
    </row>
    <row r="842" spans="1:4" x14ac:dyDescent="0.25">
      <c r="A842" s="17">
        <v>30837</v>
      </c>
      <c r="B842" s="17" t="s">
        <v>239</v>
      </c>
      <c r="C842" s="17">
        <v>30</v>
      </c>
      <c r="D842" s="17"/>
    </row>
    <row r="843" spans="1:4" x14ac:dyDescent="0.25">
      <c r="A843" s="17">
        <v>30840</v>
      </c>
      <c r="B843" s="17" t="s">
        <v>881</v>
      </c>
      <c r="C843" s="17">
        <v>30</v>
      </c>
      <c r="D843" s="17"/>
    </row>
    <row r="844" spans="1:4" x14ac:dyDescent="0.25">
      <c r="A844" s="17">
        <v>30848</v>
      </c>
      <c r="B844" s="17" t="s">
        <v>1800</v>
      </c>
      <c r="C844" s="17">
        <v>30</v>
      </c>
      <c r="D844" s="17"/>
    </row>
    <row r="845" spans="1:4" x14ac:dyDescent="0.25">
      <c r="A845" s="17">
        <v>30848</v>
      </c>
      <c r="B845" s="17" t="s">
        <v>1801</v>
      </c>
      <c r="C845" s="17">
        <v>30</v>
      </c>
      <c r="D845" s="17"/>
    </row>
    <row r="846" spans="1:4" x14ac:dyDescent="0.25">
      <c r="A846" s="17">
        <v>30848</v>
      </c>
      <c r="B846" s="17" t="s">
        <v>1802</v>
      </c>
      <c r="C846" s="17">
        <v>30</v>
      </c>
      <c r="D846" s="17"/>
    </row>
    <row r="847" spans="1:4" x14ac:dyDescent="0.25">
      <c r="A847" s="17">
        <v>30848</v>
      </c>
      <c r="B847" s="17" t="s">
        <v>1803</v>
      </c>
      <c r="C847" s="17">
        <v>30</v>
      </c>
      <c r="D847" s="17"/>
    </row>
    <row r="848" spans="1:4" x14ac:dyDescent="0.25">
      <c r="A848" s="17">
        <v>30848</v>
      </c>
      <c r="B848" s="17" t="s">
        <v>1804</v>
      </c>
      <c r="C848" s="17">
        <v>30</v>
      </c>
      <c r="D848" s="17"/>
    </row>
    <row r="849" spans="1:4" x14ac:dyDescent="0.25">
      <c r="A849" s="17">
        <v>30848</v>
      </c>
      <c r="B849" s="17" t="s">
        <v>879</v>
      </c>
      <c r="C849" s="17">
        <v>30</v>
      </c>
      <c r="D849" s="17"/>
    </row>
    <row r="850" spans="1:4" x14ac:dyDescent="0.25">
      <c r="A850" s="17">
        <v>30848</v>
      </c>
      <c r="B850" s="17" t="s">
        <v>1158</v>
      </c>
      <c r="C850" s="17">
        <v>30</v>
      </c>
      <c r="D850" s="17"/>
    </row>
    <row r="851" spans="1:4" x14ac:dyDescent="0.25">
      <c r="A851" s="17">
        <v>30848</v>
      </c>
      <c r="B851" s="17" t="s">
        <v>866</v>
      </c>
      <c r="C851" s="17">
        <v>30</v>
      </c>
      <c r="D851" s="17"/>
    </row>
    <row r="852" spans="1:4" x14ac:dyDescent="0.25">
      <c r="A852" s="17">
        <v>30848</v>
      </c>
      <c r="B852" s="17" t="s">
        <v>1805</v>
      </c>
      <c r="C852" s="17">
        <v>30</v>
      </c>
      <c r="D852" s="17"/>
    </row>
    <row r="853" spans="1:4" x14ac:dyDescent="0.25">
      <c r="A853" s="17">
        <v>30848</v>
      </c>
      <c r="B853" s="17" t="s">
        <v>1806</v>
      </c>
      <c r="C853" s="17">
        <v>30</v>
      </c>
      <c r="D853" s="17"/>
    </row>
    <row r="854" spans="1:4" x14ac:dyDescent="0.25">
      <c r="A854" s="17">
        <v>30848</v>
      </c>
      <c r="B854" s="17" t="s">
        <v>1807</v>
      </c>
      <c r="C854" s="17">
        <v>30</v>
      </c>
      <c r="D854" s="17"/>
    </row>
    <row r="855" spans="1:4" x14ac:dyDescent="0.25">
      <c r="A855" s="17">
        <v>30849</v>
      </c>
      <c r="B855" s="17" t="s">
        <v>1808</v>
      </c>
      <c r="C855" s="17">
        <v>30</v>
      </c>
      <c r="D855" s="17"/>
    </row>
    <row r="856" spans="1:4" x14ac:dyDescent="0.25">
      <c r="A856" s="17">
        <v>30849</v>
      </c>
      <c r="B856" s="17" t="s">
        <v>1192</v>
      </c>
      <c r="C856" s="17">
        <v>30</v>
      </c>
      <c r="D856" s="17"/>
    </row>
    <row r="857" spans="1:4" x14ac:dyDescent="0.25">
      <c r="A857" s="17">
        <v>30849</v>
      </c>
      <c r="B857" s="17" t="s">
        <v>1148</v>
      </c>
      <c r="C857" s="17">
        <v>30</v>
      </c>
      <c r="D857" s="17"/>
    </row>
    <row r="858" spans="1:4" x14ac:dyDescent="0.25">
      <c r="A858" s="17">
        <v>30849</v>
      </c>
      <c r="B858" s="17" t="s">
        <v>1809</v>
      </c>
      <c r="C858" s="17">
        <v>30</v>
      </c>
      <c r="D858" s="17"/>
    </row>
    <row r="859" spans="1:4" x14ac:dyDescent="0.25">
      <c r="A859" s="17">
        <v>30849</v>
      </c>
      <c r="B859" s="17" t="s">
        <v>1810</v>
      </c>
      <c r="C859" s="17">
        <v>30</v>
      </c>
      <c r="D859" s="17"/>
    </row>
    <row r="860" spans="1:4" x14ac:dyDescent="0.25">
      <c r="A860" s="17">
        <v>30849</v>
      </c>
      <c r="B860" s="17" t="s">
        <v>1126</v>
      </c>
      <c r="C860" s="17">
        <v>30</v>
      </c>
      <c r="D860" s="17"/>
    </row>
    <row r="861" spans="1:4" x14ac:dyDescent="0.25">
      <c r="A861" s="17">
        <v>30849</v>
      </c>
      <c r="B861" s="17" t="s">
        <v>1811</v>
      </c>
      <c r="C861" s="17">
        <v>30</v>
      </c>
      <c r="D861" s="17"/>
    </row>
    <row r="862" spans="1:4" x14ac:dyDescent="0.25">
      <c r="A862" s="17">
        <v>30849</v>
      </c>
      <c r="B862" s="17" t="s">
        <v>1812</v>
      </c>
      <c r="C862" s="17">
        <v>30</v>
      </c>
      <c r="D862" s="17"/>
    </row>
    <row r="863" spans="1:4" x14ac:dyDescent="0.25">
      <c r="A863" s="17">
        <v>30849</v>
      </c>
      <c r="B863" s="17" t="s">
        <v>1813</v>
      </c>
      <c r="C863" s="17">
        <v>30</v>
      </c>
      <c r="D863" s="17"/>
    </row>
    <row r="864" spans="1:4" x14ac:dyDescent="0.25">
      <c r="A864" s="17">
        <v>30849</v>
      </c>
      <c r="B864" s="17" t="s">
        <v>1814</v>
      </c>
      <c r="C864" s="17">
        <v>30</v>
      </c>
      <c r="D864" s="17"/>
    </row>
    <row r="865" spans="1:4" x14ac:dyDescent="0.25">
      <c r="A865" s="17">
        <v>30849</v>
      </c>
      <c r="B865" s="17" t="s">
        <v>1815</v>
      </c>
      <c r="C865" s="17">
        <v>30</v>
      </c>
      <c r="D865" s="17"/>
    </row>
    <row r="866" spans="1:4" x14ac:dyDescent="0.25">
      <c r="A866" s="17">
        <v>30849</v>
      </c>
      <c r="B866" s="17" t="s">
        <v>1816</v>
      </c>
      <c r="C866" s="17">
        <v>30</v>
      </c>
      <c r="D866" s="17"/>
    </row>
    <row r="867" spans="1:4" x14ac:dyDescent="0.25">
      <c r="A867" s="17">
        <v>30849</v>
      </c>
      <c r="B867" s="17" t="s">
        <v>1817</v>
      </c>
      <c r="C867" s="17">
        <v>30</v>
      </c>
      <c r="D867" s="17"/>
    </row>
    <row r="868" spans="1:4" x14ac:dyDescent="0.25">
      <c r="A868" s="17">
        <v>30849</v>
      </c>
      <c r="B868" s="17" t="s">
        <v>1818</v>
      </c>
      <c r="C868" s="17">
        <v>30</v>
      </c>
      <c r="D868" s="17"/>
    </row>
    <row r="869" spans="1:4" x14ac:dyDescent="0.25">
      <c r="A869" s="17">
        <v>30850</v>
      </c>
      <c r="B869" s="17" t="s">
        <v>42</v>
      </c>
      <c r="C869" s="17">
        <v>30</v>
      </c>
      <c r="D869" s="17"/>
    </row>
    <row r="870" spans="1:4" x14ac:dyDescent="0.25">
      <c r="A870" s="17">
        <v>30850</v>
      </c>
      <c r="B870" s="17" t="s">
        <v>1819</v>
      </c>
      <c r="C870" s="17">
        <v>30</v>
      </c>
      <c r="D870" s="17"/>
    </row>
    <row r="871" spans="1:4" x14ac:dyDescent="0.25">
      <c r="A871" s="17">
        <v>30850</v>
      </c>
      <c r="B871" s="17" t="s">
        <v>1820</v>
      </c>
      <c r="C871" s="17">
        <v>30</v>
      </c>
      <c r="D871" s="17"/>
    </row>
    <row r="872" spans="1:4" x14ac:dyDescent="0.25">
      <c r="A872" s="17">
        <v>30850</v>
      </c>
      <c r="B872" s="17" t="s">
        <v>1821</v>
      </c>
      <c r="C872" s="17">
        <v>30</v>
      </c>
      <c r="D872" s="17"/>
    </row>
    <row r="873" spans="1:4" x14ac:dyDescent="0.25">
      <c r="A873" s="17">
        <v>30850</v>
      </c>
      <c r="B873" s="17" t="s">
        <v>1822</v>
      </c>
      <c r="C873" s="17">
        <v>30</v>
      </c>
      <c r="D873" s="17"/>
    </row>
    <row r="874" spans="1:4" x14ac:dyDescent="0.25">
      <c r="A874" s="17">
        <v>30850</v>
      </c>
      <c r="B874" s="17" t="s">
        <v>1823</v>
      </c>
      <c r="C874" s="17">
        <v>30</v>
      </c>
      <c r="D874" s="17"/>
    </row>
    <row r="875" spans="1:4" x14ac:dyDescent="0.25">
      <c r="A875" s="17">
        <v>30850</v>
      </c>
      <c r="B875" s="17" t="s">
        <v>54</v>
      </c>
      <c r="C875" s="17">
        <v>30</v>
      </c>
      <c r="D875" s="17"/>
    </row>
    <row r="876" spans="1:4" x14ac:dyDescent="0.25">
      <c r="A876" s="17">
        <v>30858</v>
      </c>
      <c r="B876" s="17" t="s">
        <v>1824</v>
      </c>
      <c r="C876" s="17">
        <v>30</v>
      </c>
      <c r="D876" s="17"/>
    </row>
    <row r="877" spans="1:4" x14ac:dyDescent="0.25">
      <c r="A877" s="17">
        <v>30858</v>
      </c>
      <c r="B877" s="17" t="s">
        <v>1825</v>
      </c>
      <c r="C877" s="17">
        <v>30</v>
      </c>
      <c r="D877" s="17"/>
    </row>
    <row r="878" spans="1:4" x14ac:dyDescent="0.25">
      <c r="A878" s="17">
        <v>30858</v>
      </c>
      <c r="B878" s="17" t="s">
        <v>1826</v>
      </c>
      <c r="C878" s="17">
        <v>30</v>
      </c>
      <c r="D878" s="17"/>
    </row>
    <row r="879" spans="1:4" x14ac:dyDescent="0.25">
      <c r="A879" s="17">
        <v>30858</v>
      </c>
      <c r="B879" s="17" t="s">
        <v>1827</v>
      </c>
      <c r="C879" s="17">
        <v>30</v>
      </c>
      <c r="D879" s="17"/>
    </row>
    <row r="880" spans="1:4" x14ac:dyDescent="0.25">
      <c r="A880" s="17">
        <v>30858</v>
      </c>
      <c r="B880" s="17" t="s">
        <v>1828</v>
      </c>
      <c r="C880" s="17">
        <v>30</v>
      </c>
      <c r="D880" s="17"/>
    </row>
    <row r="881" spans="1:4" x14ac:dyDescent="0.25">
      <c r="A881" s="17">
        <v>30858</v>
      </c>
      <c r="B881" s="17" t="s">
        <v>1829</v>
      </c>
      <c r="C881" s="17">
        <v>30</v>
      </c>
      <c r="D881" s="17"/>
    </row>
    <row r="882" spans="1:4" x14ac:dyDescent="0.25">
      <c r="A882" s="17">
        <v>30858</v>
      </c>
      <c r="B882" s="17" t="s">
        <v>1830</v>
      </c>
      <c r="C882" s="17">
        <v>30</v>
      </c>
      <c r="D882" s="17"/>
    </row>
    <row r="883" spans="1:4" x14ac:dyDescent="0.25">
      <c r="A883" s="17">
        <v>30858</v>
      </c>
      <c r="B883" s="17" t="s">
        <v>1831</v>
      </c>
      <c r="C883" s="17">
        <v>30</v>
      </c>
      <c r="D883" s="17"/>
    </row>
    <row r="884" spans="1:4" x14ac:dyDescent="0.25">
      <c r="A884" s="17">
        <v>30858</v>
      </c>
      <c r="B884" s="17" t="s">
        <v>1832</v>
      </c>
      <c r="C884" s="17">
        <v>30</v>
      </c>
      <c r="D884" s="17"/>
    </row>
    <row r="885" spans="1:4" x14ac:dyDescent="0.25">
      <c r="A885" s="17">
        <v>30858</v>
      </c>
      <c r="B885" s="17" t="s">
        <v>1833</v>
      </c>
      <c r="C885" s="17">
        <v>30</v>
      </c>
      <c r="D885" s="17"/>
    </row>
    <row r="886" spans="1:4" x14ac:dyDescent="0.25">
      <c r="A886" s="17">
        <v>30858</v>
      </c>
      <c r="B886" s="17" t="s">
        <v>46</v>
      </c>
      <c r="C886" s="17">
        <v>30</v>
      </c>
      <c r="D886" s="17"/>
    </row>
    <row r="887" spans="1:4" x14ac:dyDescent="0.25">
      <c r="A887" s="17">
        <v>30858</v>
      </c>
      <c r="B887" s="17" t="s">
        <v>1834</v>
      </c>
      <c r="C887" s="17">
        <v>30</v>
      </c>
      <c r="D887" s="17"/>
    </row>
    <row r="888" spans="1:4" x14ac:dyDescent="0.25">
      <c r="A888" s="17">
        <v>30858</v>
      </c>
      <c r="B888" s="17" t="s">
        <v>1137</v>
      </c>
      <c r="C888" s="17">
        <v>30</v>
      </c>
      <c r="D888" s="17"/>
    </row>
    <row r="889" spans="1:4" x14ac:dyDescent="0.25">
      <c r="A889" s="17">
        <v>30858</v>
      </c>
      <c r="B889" s="17" t="s">
        <v>1835</v>
      </c>
      <c r="C889" s="17">
        <v>30</v>
      </c>
      <c r="D889" s="17"/>
    </row>
    <row r="890" spans="1:4" x14ac:dyDescent="0.25">
      <c r="A890" s="17">
        <v>30858</v>
      </c>
      <c r="B890" s="17" t="s">
        <v>1836</v>
      </c>
      <c r="C890" s="17">
        <v>30</v>
      </c>
      <c r="D890" s="17"/>
    </row>
    <row r="891" spans="1:4" x14ac:dyDescent="0.25">
      <c r="A891" s="17">
        <v>30858</v>
      </c>
      <c r="B891" s="17" t="s">
        <v>1837</v>
      </c>
      <c r="C891" s="17">
        <v>30</v>
      </c>
      <c r="D891" s="17"/>
    </row>
    <row r="892" spans="1:4" x14ac:dyDescent="0.25">
      <c r="A892" s="17">
        <v>30858</v>
      </c>
      <c r="B892" s="17" t="s">
        <v>1838</v>
      </c>
      <c r="C892" s="17">
        <v>30</v>
      </c>
      <c r="D892" s="17"/>
    </row>
    <row r="893" spans="1:4" x14ac:dyDescent="0.25">
      <c r="A893" s="17">
        <v>30859</v>
      </c>
      <c r="B893" s="17" t="s">
        <v>901</v>
      </c>
      <c r="C893" s="17">
        <v>30</v>
      </c>
      <c r="D893" s="17"/>
    </row>
    <row r="894" spans="1:4" x14ac:dyDescent="0.25">
      <c r="A894" s="17">
        <v>30859</v>
      </c>
      <c r="B894" s="17" t="s">
        <v>1839</v>
      </c>
      <c r="C894" s="17">
        <v>30</v>
      </c>
      <c r="D894" s="17"/>
    </row>
    <row r="895" spans="1:4" x14ac:dyDescent="0.25">
      <c r="A895" s="17">
        <v>30859</v>
      </c>
      <c r="B895" s="17" t="s">
        <v>1840</v>
      </c>
      <c r="C895" s="17">
        <v>30</v>
      </c>
      <c r="D895" s="17"/>
    </row>
    <row r="896" spans="1:4" x14ac:dyDescent="0.25">
      <c r="A896" s="17">
        <v>30859</v>
      </c>
      <c r="B896" s="17" t="s">
        <v>1841</v>
      </c>
      <c r="C896" s="17">
        <v>30</v>
      </c>
      <c r="D896" s="17"/>
    </row>
    <row r="897" spans="1:4" x14ac:dyDescent="0.25">
      <c r="A897" s="17">
        <v>30859</v>
      </c>
      <c r="B897" s="17" t="s">
        <v>1842</v>
      </c>
      <c r="C897" s="17">
        <v>30</v>
      </c>
      <c r="D897" s="17"/>
    </row>
    <row r="898" spans="1:4" x14ac:dyDescent="0.25">
      <c r="A898" s="17">
        <v>30859</v>
      </c>
      <c r="B898" s="17" t="s">
        <v>1843</v>
      </c>
      <c r="C898" s="17">
        <v>30</v>
      </c>
      <c r="D898" s="17"/>
    </row>
    <row r="899" spans="1:4" x14ac:dyDescent="0.25">
      <c r="A899" s="17">
        <v>30859</v>
      </c>
      <c r="B899" s="17" t="s">
        <v>50</v>
      </c>
      <c r="C899" s="17">
        <v>30</v>
      </c>
      <c r="D899" s="17"/>
    </row>
    <row r="900" spans="1:4" x14ac:dyDescent="0.25">
      <c r="A900" s="17">
        <v>30859</v>
      </c>
      <c r="B900" s="17" t="s">
        <v>899</v>
      </c>
      <c r="C900" s="17">
        <v>30</v>
      </c>
      <c r="D900" s="17"/>
    </row>
    <row r="901" spans="1:4" x14ac:dyDescent="0.25">
      <c r="A901" s="17">
        <v>30859</v>
      </c>
      <c r="B901" s="17" t="s">
        <v>1184</v>
      </c>
      <c r="C901" s="17">
        <v>30</v>
      </c>
      <c r="D901" s="17"/>
    </row>
    <row r="902" spans="1:4" x14ac:dyDescent="0.25">
      <c r="A902" s="17">
        <v>30860</v>
      </c>
      <c r="B902" s="17" t="s">
        <v>1844</v>
      </c>
      <c r="C902" s="17">
        <v>30</v>
      </c>
      <c r="D902" s="17"/>
    </row>
    <row r="903" spans="1:4" x14ac:dyDescent="0.25">
      <c r="A903" s="17">
        <v>30860</v>
      </c>
      <c r="B903" s="17" t="s">
        <v>1845</v>
      </c>
      <c r="C903" s="17">
        <v>30</v>
      </c>
      <c r="D903" s="17"/>
    </row>
    <row r="904" spans="1:4" x14ac:dyDescent="0.25">
      <c r="A904" s="17">
        <v>30860</v>
      </c>
      <c r="B904" s="17" t="s">
        <v>1846</v>
      </c>
      <c r="C904" s="17">
        <v>30</v>
      </c>
      <c r="D904" s="17"/>
    </row>
    <row r="905" spans="1:4" x14ac:dyDescent="0.25">
      <c r="A905" s="17">
        <v>30868</v>
      </c>
      <c r="B905" s="17" t="s">
        <v>1164</v>
      </c>
      <c r="C905" s="17">
        <v>30</v>
      </c>
      <c r="D905" s="17"/>
    </row>
    <row r="906" spans="1:4" x14ac:dyDescent="0.25">
      <c r="A906" s="17">
        <v>30868</v>
      </c>
      <c r="B906" s="17" t="s">
        <v>1847</v>
      </c>
      <c r="C906" s="17">
        <v>30</v>
      </c>
      <c r="D906" s="17"/>
    </row>
    <row r="907" spans="1:4" x14ac:dyDescent="0.25">
      <c r="A907" s="17">
        <v>30868</v>
      </c>
      <c r="B907" s="17" t="s">
        <v>1848</v>
      </c>
      <c r="C907" s="17">
        <v>30</v>
      </c>
      <c r="D907" s="17"/>
    </row>
    <row r="908" spans="1:4" x14ac:dyDescent="0.25">
      <c r="A908" s="17">
        <v>30868</v>
      </c>
      <c r="B908" s="17" t="s">
        <v>708</v>
      </c>
      <c r="C908" s="17">
        <v>30</v>
      </c>
      <c r="D908" s="17"/>
    </row>
    <row r="909" spans="1:4" x14ac:dyDescent="0.25">
      <c r="A909" s="17">
        <v>30868</v>
      </c>
      <c r="B909" s="17" t="s">
        <v>1849</v>
      </c>
      <c r="C909" s="17">
        <v>30</v>
      </c>
      <c r="D909" s="17"/>
    </row>
    <row r="910" spans="1:4" x14ac:dyDescent="0.25">
      <c r="A910" s="17">
        <v>30868</v>
      </c>
      <c r="B910" s="17" t="s">
        <v>686</v>
      </c>
      <c r="C910" s="17">
        <v>30</v>
      </c>
      <c r="D910" s="17"/>
    </row>
    <row r="911" spans="1:4" x14ac:dyDescent="0.25">
      <c r="A911" s="17">
        <v>30868</v>
      </c>
      <c r="B911" s="17" t="s">
        <v>1139</v>
      </c>
      <c r="C911" s="17">
        <v>30</v>
      </c>
      <c r="D911" s="17"/>
    </row>
    <row r="912" spans="1:4" x14ac:dyDescent="0.25">
      <c r="A912" s="17">
        <v>30868</v>
      </c>
      <c r="B912" s="17" t="s">
        <v>1850</v>
      </c>
      <c r="C912" s="17">
        <v>30</v>
      </c>
      <c r="D912" s="17"/>
    </row>
    <row r="913" spans="1:4" x14ac:dyDescent="0.25">
      <c r="A913" s="17">
        <v>30868</v>
      </c>
      <c r="B913" s="17" t="s">
        <v>1851</v>
      </c>
      <c r="C913" s="17">
        <v>30</v>
      </c>
      <c r="D913" s="17"/>
    </row>
    <row r="914" spans="1:4" x14ac:dyDescent="0.25">
      <c r="A914" s="17">
        <v>30868</v>
      </c>
      <c r="B914" s="17" t="s">
        <v>1852</v>
      </c>
      <c r="C914" s="17">
        <v>30</v>
      </c>
      <c r="D914" s="17"/>
    </row>
    <row r="915" spans="1:4" x14ac:dyDescent="0.25">
      <c r="A915" s="17">
        <v>30869</v>
      </c>
      <c r="B915" s="17" t="s">
        <v>1853</v>
      </c>
      <c r="C915" s="17">
        <v>30</v>
      </c>
      <c r="D915" s="17"/>
    </row>
    <row r="916" spans="1:4" x14ac:dyDescent="0.25">
      <c r="A916" s="17">
        <v>30870</v>
      </c>
      <c r="B916" s="17" t="s">
        <v>954</v>
      </c>
      <c r="C916" s="17">
        <v>30</v>
      </c>
      <c r="D916" s="17"/>
    </row>
    <row r="917" spans="1:4" x14ac:dyDescent="0.25">
      <c r="A917" s="17">
        <v>30876</v>
      </c>
      <c r="B917" s="17" t="s">
        <v>937</v>
      </c>
      <c r="C917" s="17">
        <v>30</v>
      </c>
      <c r="D917" s="17"/>
    </row>
    <row r="918" spans="1:4" x14ac:dyDescent="0.25">
      <c r="A918" s="17">
        <v>30876</v>
      </c>
      <c r="B918" s="17" t="s">
        <v>1854</v>
      </c>
      <c r="C918" s="17">
        <v>30</v>
      </c>
      <c r="D918" s="17"/>
    </row>
    <row r="919" spans="1:4" x14ac:dyDescent="0.25">
      <c r="A919" s="17">
        <v>30876</v>
      </c>
      <c r="B919" s="17" t="s">
        <v>1855</v>
      </c>
      <c r="C919" s="17">
        <v>30</v>
      </c>
      <c r="D919" s="17"/>
    </row>
    <row r="920" spans="1:4" x14ac:dyDescent="0.25">
      <c r="A920" s="17">
        <v>30876</v>
      </c>
      <c r="B920" s="17" t="s">
        <v>1856</v>
      </c>
      <c r="C920" s="17">
        <v>30</v>
      </c>
      <c r="D920" s="17"/>
    </row>
    <row r="921" spans="1:4" x14ac:dyDescent="0.25">
      <c r="A921" s="17">
        <v>30876</v>
      </c>
      <c r="B921" s="17" t="s">
        <v>1857</v>
      </c>
      <c r="C921" s="17">
        <v>30</v>
      </c>
      <c r="D921" s="17"/>
    </row>
    <row r="922" spans="1:4" x14ac:dyDescent="0.25">
      <c r="A922" s="17">
        <v>30876</v>
      </c>
      <c r="B922" s="17" t="s">
        <v>1858</v>
      </c>
      <c r="C922" s="17">
        <v>30</v>
      </c>
      <c r="D922" s="17"/>
    </row>
    <row r="923" spans="1:4" x14ac:dyDescent="0.25">
      <c r="A923" s="17">
        <v>30876</v>
      </c>
      <c r="B923" s="17" t="s">
        <v>1859</v>
      </c>
      <c r="C923" s="17">
        <v>30</v>
      </c>
      <c r="D923" s="17"/>
    </row>
    <row r="924" spans="1:4" x14ac:dyDescent="0.25">
      <c r="A924" s="17">
        <v>30876</v>
      </c>
      <c r="B924" s="17" t="s">
        <v>1860</v>
      </c>
      <c r="C924" s="17">
        <v>30</v>
      </c>
      <c r="D924" s="17"/>
    </row>
    <row r="925" spans="1:4" x14ac:dyDescent="0.25">
      <c r="A925" s="17">
        <v>30876</v>
      </c>
      <c r="B925" s="17" t="s">
        <v>1861</v>
      </c>
      <c r="C925" s="17">
        <v>30</v>
      </c>
      <c r="D925" s="17"/>
    </row>
    <row r="926" spans="1:4" x14ac:dyDescent="0.25">
      <c r="A926" s="17">
        <v>30876</v>
      </c>
      <c r="B926" s="17" t="s">
        <v>1178</v>
      </c>
      <c r="C926" s="17">
        <v>30</v>
      </c>
      <c r="D926" s="17"/>
    </row>
    <row r="927" spans="1:4" x14ac:dyDescent="0.25">
      <c r="A927" s="17">
        <v>30876</v>
      </c>
      <c r="B927" s="17" t="s">
        <v>1862</v>
      </c>
      <c r="C927" s="17">
        <v>30</v>
      </c>
      <c r="D927" s="17"/>
    </row>
    <row r="928" spans="1:4" x14ac:dyDescent="0.25">
      <c r="A928" s="17">
        <v>30876</v>
      </c>
      <c r="B928" s="17" t="s">
        <v>1863</v>
      </c>
      <c r="C928" s="17">
        <v>30</v>
      </c>
      <c r="D928" s="17"/>
    </row>
    <row r="929" spans="1:4" x14ac:dyDescent="0.25">
      <c r="A929" s="17">
        <v>30876</v>
      </c>
      <c r="B929" s="17" t="s">
        <v>1864</v>
      </c>
      <c r="C929" s="17">
        <v>30</v>
      </c>
      <c r="D929" s="17"/>
    </row>
    <row r="930" spans="1:4" x14ac:dyDescent="0.25">
      <c r="A930" s="17">
        <v>30876</v>
      </c>
      <c r="B930" s="17" t="s">
        <v>1865</v>
      </c>
      <c r="C930" s="17">
        <v>30</v>
      </c>
      <c r="D930" s="17"/>
    </row>
    <row r="931" spans="1:4" x14ac:dyDescent="0.25">
      <c r="A931" s="17">
        <v>30877</v>
      </c>
      <c r="B931" s="17" t="s">
        <v>1866</v>
      </c>
      <c r="C931" s="17">
        <v>30</v>
      </c>
      <c r="D931" s="17"/>
    </row>
    <row r="932" spans="1:4" x14ac:dyDescent="0.25">
      <c r="A932" s="17">
        <v>30877</v>
      </c>
      <c r="B932" s="17" t="s">
        <v>1867</v>
      </c>
      <c r="C932" s="17">
        <v>30</v>
      </c>
      <c r="D932" s="17"/>
    </row>
    <row r="933" spans="1:4" x14ac:dyDescent="0.25">
      <c r="A933" s="17">
        <v>30877</v>
      </c>
      <c r="B933" s="17" t="s">
        <v>404</v>
      </c>
      <c r="C933" s="17">
        <v>30</v>
      </c>
      <c r="D933" s="17"/>
    </row>
    <row r="934" spans="1:4" x14ac:dyDescent="0.25">
      <c r="A934" s="17">
        <v>30877</v>
      </c>
      <c r="B934" s="17" t="s">
        <v>1868</v>
      </c>
      <c r="C934" s="17">
        <v>30</v>
      </c>
      <c r="D934" s="17"/>
    </row>
    <row r="935" spans="1:4" x14ac:dyDescent="0.25">
      <c r="A935" s="17">
        <v>30877</v>
      </c>
      <c r="B935" s="17" t="s">
        <v>1869</v>
      </c>
      <c r="C935" s="17">
        <v>30</v>
      </c>
      <c r="D935" s="17"/>
    </row>
    <row r="936" spans="1:4" x14ac:dyDescent="0.25">
      <c r="A936" s="17">
        <v>30877</v>
      </c>
      <c r="B936" s="17" t="s">
        <v>1870</v>
      </c>
      <c r="C936" s="17">
        <v>30</v>
      </c>
      <c r="D936" s="17"/>
    </row>
    <row r="937" spans="1:4" x14ac:dyDescent="0.25">
      <c r="A937" s="17">
        <v>30877</v>
      </c>
      <c r="B937" s="17" t="s">
        <v>1183</v>
      </c>
      <c r="C937" s="17">
        <v>30</v>
      </c>
      <c r="D937" s="17"/>
    </row>
    <row r="938" spans="1:4" x14ac:dyDescent="0.25">
      <c r="A938" s="17">
        <v>30878</v>
      </c>
      <c r="B938" s="17" t="s">
        <v>1871</v>
      </c>
      <c r="C938" s="17">
        <v>30</v>
      </c>
      <c r="D938" s="17"/>
    </row>
    <row r="939" spans="1:4" x14ac:dyDescent="0.25">
      <c r="A939" s="17">
        <v>30878</v>
      </c>
      <c r="B939" s="17" t="s">
        <v>1872</v>
      </c>
      <c r="C939" s="17">
        <v>30</v>
      </c>
      <c r="D939" s="17"/>
    </row>
    <row r="940" spans="1:4" x14ac:dyDescent="0.25">
      <c r="A940" s="17">
        <v>30878</v>
      </c>
      <c r="B940" s="17" t="s">
        <v>1873</v>
      </c>
      <c r="C940" s="17">
        <v>30</v>
      </c>
      <c r="D940" s="17"/>
    </row>
    <row r="941" spans="1:4" x14ac:dyDescent="0.25">
      <c r="A941" s="17">
        <v>30878</v>
      </c>
      <c r="B941" s="17" t="s">
        <v>400</v>
      </c>
      <c r="C941" s="17">
        <v>30</v>
      </c>
      <c r="D941" s="17"/>
    </row>
    <row r="942" spans="1:4" x14ac:dyDescent="0.25">
      <c r="A942" s="17">
        <v>30878</v>
      </c>
      <c r="B942" s="17" t="s">
        <v>1874</v>
      </c>
      <c r="C942" s="17">
        <v>30</v>
      </c>
      <c r="D942" s="17"/>
    </row>
    <row r="943" spans="1:4" x14ac:dyDescent="0.25">
      <c r="A943" s="17">
        <v>30878</v>
      </c>
      <c r="B943" s="17" t="s">
        <v>493</v>
      </c>
      <c r="C943" s="17">
        <v>30</v>
      </c>
      <c r="D943" s="17"/>
    </row>
    <row r="944" spans="1:4" x14ac:dyDescent="0.25">
      <c r="A944" s="17">
        <v>30878</v>
      </c>
      <c r="B944" s="17" t="s">
        <v>1875</v>
      </c>
      <c r="C944" s="17">
        <v>30</v>
      </c>
      <c r="D944" s="17"/>
    </row>
    <row r="945" spans="1:4" x14ac:dyDescent="0.25">
      <c r="A945" s="17">
        <v>30878</v>
      </c>
      <c r="B945" s="17" t="s">
        <v>1876</v>
      </c>
      <c r="C945" s="17">
        <v>30</v>
      </c>
      <c r="D945" s="17"/>
    </row>
    <row r="946" spans="1:4" x14ac:dyDescent="0.25">
      <c r="A946" s="17">
        <v>30879</v>
      </c>
      <c r="B946" s="17" t="s">
        <v>1877</v>
      </c>
      <c r="C946" s="17">
        <v>30</v>
      </c>
      <c r="D946" s="17"/>
    </row>
    <row r="947" spans="1:4" x14ac:dyDescent="0.25">
      <c r="A947" s="17">
        <v>30879</v>
      </c>
      <c r="B947" s="17" t="s">
        <v>1878</v>
      </c>
      <c r="C947" s="17">
        <v>30</v>
      </c>
      <c r="D947" s="17"/>
    </row>
    <row r="948" spans="1:4" x14ac:dyDescent="0.25">
      <c r="A948" s="17">
        <v>30879</v>
      </c>
      <c r="B948" s="17" t="s">
        <v>1138</v>
      </c>
      <c r="C948" s="17">
        <v>30</v>
      </c>
      <c r="D948" s="17"/>
    </row>
    <row r="949" spans="1:4" x14ac:dyDescent="0.25">
      <c r="A949" s="17">
        <v>30879</v>
      </c>
      <c r="B949" s="17" t="s">
        <v>1879</v>
      </c>
      <c r="C949" s="17">
        <v>30</v>
      </c>
      <c r="D949" s="17"/>
    </row>
    <row r="950" spans="1:4" x14ac:dyDescent="0.25">
      <c r="A950" s="17">
        <v>30879</v>
      </c>
      <c r="B950" s="17" t="s">
        <v>1880</v>
      </c>
      <c r="C950" s="17">
        <v>30</v>
      </c>
      <c r="D950" s="17"/>
    </row>
    <row r="951" spans="1:4" x14ac:dyDescent="0.25">
      <c r="A951" s="17">
        <v>30879</v>
      </c>
      <c r="B951" s="17" t="s">
        <v>1881</v>
      </c>
      <c r="C951" s="17">
        <v>30</v>
      </c>
      <c r="D951" s="17"/>
    </row>
    <row r="952" spans="1:4" x14ac:dyDescent="0.25">
      <c r="A952" s="17">
        <v>30879</v>
      </c>
      <c r="B952" s="17" t="s">
        <v>1127</v>
      </c>
      <c r="C952" s="17">
        <v>30</v>
      </c>
      <c r="D952" s="17"/>
    </row>
    <row r="953" spans="1:4" x14ac:dyDescent="0.25">
      <c r="A953" s="17">
        <v>30880</v>
      </c>
      <c r="B953" s="17" t="s">
        <v>940</v>
      </c>
      <c r="C953" s="17">
        <v>30</v>
      </c>
      <c r="D953" s="17"/>
    </row>
    <row r="954" spans="1:4" x14ac:dyDescent="0.25">
      <c r="A954" s="17">
        <v>30889</v>
      </c>
      <c r="B954" s="17" t="s">
        <v>1882</v>
      </c>
      <c r="C954" s="17">
        <v>30</v>
      </c>
      <c r="D954" s="17"/>
    </row>
    <row r="955" spans="1:4" x14ac:dyDescent="0.25">
      <c r="A955" s="17">
        <v>30889</v>
      </c>
      <c r="B955" s="17" t="s">
        <v>914</v>
      </c>
      <c r="C955" s="17">
        <v>30</v>
      </c>
      <c r="D955" s="17"/>
    </row>
    <row r="956" spans="1:4" x14ac:dyDescent="0.25">
      <c r="A956" s="17">
        <v>30889</v>
      </c>
      <c r="B956" s="17" t="s">
        <v>1883</v>
      </c>
      <c r="C956" s="17">
        <v>30</v>
      </c>
      <c r="D956" s="17"/>
    </row>
    <row r="957" spans="1:4" x14ac:dyDescent="0.25">
      <c r="A957" s="17">
        <v>30889</v>
      </c>
      <c r="B957" s="17" t="s">
        <v>1177</v>
      </c>
      <c r="C957" s="17">
        <v>30</v>
      </c>
      <c r="D957" s="17"/>
    </row>
    <row r="958" spans="1:4" x14ac:dyDescent="0.25">
      <c r="A958" s="17">
        <v>30889</v>
      </c>
      <c r="B958" s="17" t="s">
        <v>1153</v>
      </c>
      <c r="C958" s="17">
        <v>30</v>
      </c>
      <c r="D958" s="17"/>
    </row>
    <row r="959" spans="1:4" x14ac:dyDescent="0.25">
      <c r="A959" s="17">
        <v>30889</v>
      </c>
      <c r="B959" s="17" t="s">
        <v>1131</v>
      </c>
      <c r="C959" s="17">
        <v>30</v>
      </c>
      <c r="D959" s="17"/>
    </row>
    <row r="960" spans="1:4" x14ac:dyDescent="0.25">
      <c r="A960" s="17">
        <v>30889</v>
      </c>
      <c r="B960" s="17" t="s">
        <v>915</v>
      </c>
      <c r="C960" s="17">
        <v>30</v>
      </c>
      <c r="D960" s="17"/>
    </row>
    <row r="961" spans="1:4" x14ac:dyDescent="0.25">
      <c r="A961" s="17">
        <v>30889</v>
      </c>
      <c r="B961" s="17" t="s">
        <v>913</v>
      </c>
      <c r="C961" s="17">
        <v>30</v>
      </c>
      <c r="D961" s="17"/>
    </row>
    <row r="962" spans="1:4" x14ac:dyDescent="0.25">
      <c r="A962" s="17">
        <v>30889</v>
      </c>
      <c r="B962" s="17" t="s">
        <v>1884</v>
      </c>
      <c r="C962" s="17">
        <v>30</v>
      </c>
      <c r="D962" s="17"/>
    </row>
    <row r="963" spans="1:4" x14ac:dyDescent="0.25">
      <c r="A963" s="17">
        <v>30889</v>
      </c>
      <c r="B963" s="17" t="s">
        <v>1885</v>
      </c>
      <c r="C963" s="17">
        <v>30</v>
      </c>
      <c r="D963" s="17"/>
    </row>
    <row r="964" spans="1:4" x14ac:dyDescent="0.25">
      <c r="A964" s="17">
        <v>30889</v>
      </c>
      <c r="B964" s="17" t="s">
        <v>1886</v>
      </c>
      <c r="C964" s="17">
        <v>30</v>
      </c>
      <c r="D964" s="17"/>
    </row>
    <row r="965" spans="1:4" x14ac:dyDescent="0.25">
      <c r="A965" s="17">
        <v>30889</v>
      </c>
      <c r="B965" s="17" t="s">
        <v>906</v>
      </c>
      <c r="C965" s="17">
        <v>30</v>
      </c>
      <c r="D965" s="17"/>
    </row>
    <row r="966" spans="1:4" x14ac:dyDescent="0.25">
      <c r="A966" s="17">
        <v>30889</v>
      </c>
      <c r="B966" s="17" t="s">
        <v>910</v>
      </c>
      <c r="C966" s="17">
        <v>30</v>
      </c>
      <c r="D966" s="17"/>
    </row>
    <row r="967" spans="1:4" x14ac:dyDescent="0.25">
      <c r="A967" s="17">
        <v>30889</v>
      </c>
      <c r="B967" s="17" t="s">
        <v>925</v>
      </c>
      <c r="C967" s="17">
        <v>30</v>
      </c>
      <c r="D967" s="17"/>
    </row>
    <row r="968" spans="1:4" x14ac:dyDescent="0.25">
      <c r="A968" s="17">
        <v>30890</v>
      </c>
      <c r="B968" s="17" t="s">
        <v>1887</v>
      </c>
      <c r="C968" s="17">
        <v>30</v>
      </c>
      <c r="D968" s="17"/>
    </row>
    <row r="969" spans="1:4" x14ac:dyDescent="0.25">
      <c r="A969" s="17">
        <v>30890</v>
      </c>
      <c r="B969" s="17" t="s">
        <v>1888</v>
      </c>
      <c r="C969" s="17">
        <v>30</v>
      </c>
      <c r="D969" s="17"/>
    </row>
    <row r="970" spans="1:4" x14ac:dyDescent="0.25">
      <c r="A970" s="17">
        <v>30890</v>
      </c>
      <c r="B970" s="17" t="s">
        <v>1889</v>
      </c>
      <c r="C970" s="17">
        <v>30</v>
      </c>
      <c r="D970" s="17"/>
    </row>
    <row r="971" spans="1:4" x14ac:dyDescent="0.25">
      <c r="A971" s="17">
        <v>30890</v>
      </c>
      <c r="B971" s="17" t="s">
        <v>1890</v>
      </c>
      <c r="C971" s="17">
        <v>30</v>
      </c>
      <c r="D971" s="17"/>
    </row>
    <row r="972" spans="1:4" x14ac:dyDescent="0.25">
      <c r="A972" s="17">
        <v>30890</v>
      </c>
      <c r="B972" s="17" t="s">
        <v>410</v>
      </c>
      <c r="C972" s="17">
        <v>30</v>
      </c>
      <c r="D972" s="17"/>
    </row>
    <row r="973" spans="1:4" x14ac:dyDescent="0.25">
      <c r="A973" s="17">
        <v>30890</v>
      </c>
      <c r="B973" s="17" t="s">
        <v>1891</v>
      </c>
      <c r="C973" s="17">
        <v>30</v>
      </c>
      <c r="D973" s="17"/>
    </row>
    <row r="974" spans="1:4" x14ac:dyDescent="0.25">
      <c r="A974" s="17">
        <v>30890</v>
      </c>
      <c r="B974" s="17" t="s">
        <v>1892</v>
      </c>
      <c r="C974" s="17">
        <v>30</v>
      </c>
      <c r="D974" s="17"/>
    </row>
    <row r="975" spans="1:4" x14ac:dyDescent="0.25">
      <c r="A975" s="17">
        <v>30890</v>
      </c>
      <c r="B975" s="17" t="s">
        <v>1893</v>
      </c>
      <c r="C975" s="17">
        <v>30</v>
      </c>
      <c r="D975" s="17"/>
    </row>
    <row r="976" spans="1:4" x14ac:dyDescent="0.25">
      <c r="A976" s="17">
        <v>30890</v>
      </c>
      <c r="B976" s="17" t="s">
        <v>134</v>
      </c>
      <c r="C976" s="17">
        <v>30</v>
      </c>
      <c r="D976" s="17"/>
    </row>
    <row r="977" spans="1:4" x14ac:dyDescent="0.25">
      <c r="A977" s="17">
        <v>30890</v>
      </c>
      <c r="B977" s="17" t="s">
        <v>412</v>
      </c>
      <c r="C977" s="17">
        <v>30</v>
      </c>
      <c r="D977" s="17"/>
    </row>
    <row r="978" spans="1:4" x14ac:dyDescent="0.25">
      <c r="A978" s="17">
        <v>30891</v>
      </c>
      <c r="B978" s="17" t="s">
        <v>1894</v>
      </c>
      <c r="C978" s="17">
        <v>30</v>
      </c>
      <c r="D978" s="17"/>
    </row>
    <row r="979" spans="1:4" x14ac:dyDescent="0.25">
      <c r="A979" s="17">
        <v>30891</v>
      </c>
      <c r="B979" s="17" t="s">
        <v>1895</v>
      </c>
      <c r="C979" s="17">
        <v>30</v>
      </c>
      <c r="D979" s="17"/>
    </row>
    <row r="980" spans="1:4" x14ac:dyDescent="0.25">
      <c r="A980" s="17">
        <v>30891</v>
      </c>
      <c r="B980" s="17" t="s">
        <v>1896</v>
      </c>
      <c r="C980" s="17">
        <v>30</v>
      </c>
      <c r="D980" s="17"/>
    </row>
    <row r="981" spans="1:4" x14ac:dyDescent="0.25">
      <c r="A981" s="17">
        <v>30892</v>
      </c>
      <c r="B981" s="17" t="s">
        <v>575</v>
      </c>
      <c r="C981" s="17">
        <v>30</v>
      </c>
      <c r="D981" s="17"/>
    </row>
    <row r="982" spans="1:4" x14ac:dyDescent="0.25">
      <c r="A982" s="17">
        <v>30893</v>
      </c>
      <c r="B982" s="17" t="s">
        <v>559</v>
      </c>
      <c r="C982" s="17">
        <v>30</v>
      </c>
      <c r="D982" s="17"/>
    </row>
  </sheetData>
  <sheetProtection password="FF21"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242B4D488CCFC4FB6A4E48FD833CF46" ma:contentTypeVersion="9" ma:contentTypeDescription="Crear nuevo documento." ma:contentTypeScope="" ma:versionID="9dd3f6aff4e6d10825ce8763b810f31e">
  <xsd:schema xmlns:xsd="http://www.w3.org/2001/XMLSchema" xmlns:xs="http://www.w3.org/2001/XMLSchema" xmlns:p="http://schemas.microsoft.com/office/2006/metadata/properties" xmlns:ns2="cb63bd73-5219-4c4a-9c18-60955711d0a5" targetNamespace="http://schemas.microsoft.com/office/2006/metadata/properties" ma:root="true" ma:fieldsID="dd78f05732154d0d262812d196cc3768" ns2:_="">
    <xsd:import namespace="cb63bd73-5219-4c4a-9c18-60955711d0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63bd73-5219-4c4a-9c18-60955711d0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018F33-C769-4C5A-9ADA-93A9685F29B3}">
  <ds:schemaRefs>
    <ds:schemaRef ds:uri="http://schemas.microsoft.com/sharepoint/v3/contenttype/forms"/>
  </ds:schemaRefs>
</ds:datastoreItem>
</file>

<file path=customXml/itemProps2.xml><?xml version="1.0" encoding="utf-8"?>
<ds:datastoreItem xmlns:ds="http://schemas.openxmlformats.org/officeDocument/2006/customXml" ds:itemID="{72D76BA4-B327-4963-9B96-EA613D15F9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63bd73-5219-4c4a-9c18-60955711d0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43F19F-CBCF-47A6-BC13-FA2BC402DED3}">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cb63bd73-5219-4c4a-9c18-60955711d0a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53</vt:i4>
      </vt:variant>
    </vt:vector>
  </HeadingPairs>
  <TitlesOfParts>
    <vt:vector size="56" baseType="lpstr">
      <vt:lpstr>ENUMERACION CASAS RURALES</vt:lpstr>
      <vt:lpstr>Datos</vt:lpstr>
      <vt:lpstr>CP</vt:lpstr>
      <vt:lpstr>Datos!ABANILLA</vt:lpstr>
      <vt:lpstr>ABANILLA</vt:lpstr>
      <vt:lpstr>Datos!ABARAN</vt:lpstr>
      <vt:lpstr>ABARAN</vt:lpstr>
      <vt:lpstr>Datos!AGUILAS</vt:lpstr>
      <vt:lpstr>AGUILAS</vt:lpstr>
      <vt:lpstr>ALBUDEITE</vt:lpstr>
      <vt:lpstr>ALCANTARILLA</vt:lpstr>
      <vt:lpstr>ALEDO</vt:lpstr>
      <vt:lpstr>ALGUAZAS</vt:lpstr>
      <vt:lpstr>ALHAMA_DE_MURCIA</vt:lpstr>
      <vt:lpstr>ARCHENA</vt:lpstr>
      <vt:lpstr>BENIEL</vt:lpstr>
      <vt:lpstr>BLANCA</vt:lpstr>
      <vt:lpstr>BULLAS</vt:lpstr>
      <vt:lpstr>CALASPARRA</vt:lpstr>
      <vt:lpstr>CAMPOS_DEL_RIO</vt:lpstr>
      <vt:lpstr>CARAVACA</vt:lpstr>
      <vt:lpstr>CARTAGENA</vt:lpstr>
      <vt:lpstr>CATEGORIA</vt:lpstr>
      <vt:lpstr>CEHEGIN</vt:lpstr>
      <vt:lpstr>CEUTI</vt:lpstr>
      <vt:lpstr>FORTUNA</vt:lpstr>
      <vt:lpstr>FUENTE_ALAMO</vt:lpstr>
      <vt:lpstr>JUMILLA</vt:lpstr>
      <vt:lpstr>LA_UNION</vt:lpstr>
      <vt:lpstr>LAS_TORRES_DE_COTILLAS</vt:lpstr>
      <vt:lpstr>LIBRILLA</vt:lpstr>
      <vt:lpstr>LORCA</vt:lpstr>
      <vt:lpstr>LORQUI</vt:lpstr>
      <vt:lpstr>LOS_ALCAZARES</vt:lpstr>
      <vt:lpstr>MAZARRON</vt:lpstr>
      <vt:lpstr>MOLINA_DE_SEGURA</vt:lpstr>
      <vt:lpstr>MORATALLA</vt:lpstr>
      <vt:lpstr>MULA</vt:lpstr>
      <vt:lpstr>MUNICIPIOS</vt:lpstr>
      <vt:lpstr>MURCIA</vt:lpstr>
      <vt:lpstr>OJOS</vt:lpstr>
      <vt:lpstr>PEDANIA</vt:lpstr>
      <vt:lpstr>PLIEGO</vt:lpstr>
      <vt:lpstr>PUERTO_LUMBRERAS</vt:lpstr>
      <vt:lpstr>RICOTE</vt:lpstr>
      <vt:lpstr>SAN_JAVIER</vt:lpstr>
      <vt:lpstr>SAN_PEDRO_DEL_PINATAR</vt:lpstr>
      <vt:lpstr>SANTOMERA</vt:lpstr>
      <vt:lpstr>TIPO_VIA</vt:lpstr>
      <vt:lpstr>'ENUMERACION CASAS RURALES'!Títulos_a_imprimir</vt:lpstr>
      <vt:lpstr>TORRE_PACHECO</vt:lpstr>
      <vt:lpstr>TOTANA</vt:lpstr>
      <vt:lpstr>ULEA</vt:lpstr>
      <vt:lpstr>VIA_CODIGO</vt:lpstr>
      <vt:lpstr>VILLANUEVA_DEL_RIO_SEGURA</vt:lpstr>
      <vt:lpstr>YECLA</vt:lpstr>
    </vt:vector>
  </TitlesOfParts>
  <Company>CARM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Jose Antonio Parraga Carrillo</dc:creator>
  <cp:lastModifiedBy>PARRAGA CARRILLO, JOSE ANTONIO</cp:lastModifiedBy>
  <cp:lastPrinted>2019-06-05T07:15:56Z</cp:lastPrinted>
  <dcterms:created xsi:type="dcterms:W3CDTF">2016-11-17T11:40:13Z</dcterms:created>
  <dcterms:modified xsi:type="dcterms:W3CDTF">2024-07-02T09:19:27Z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0x0101002242B4D488CCFC4FB6A4E48FD833CF46</vt:lpwstr>
  </property>
  <property fmtid="{D5CDD505-2E9C-101B-9397-08002B2CF9AE}" pid="3" name="Order">
    <vt:r8>4335300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